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5120" windowHeight="10215" tabRatio="1000" activeTab="8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Lane 6 Team Sheet" sheetId="8" r:id="rId8"/>
    <sheet name="Records" sheetId="9" r:id="rId9"/>
  </sheets>
  <definedNames>
    <definedName name="_xlfn.RTD" hidden="1">#NAME?</definedName>
    <definedName name="place" localSheetId="0">'Moors League'!$D$69:$E$74</definedName>
    <definedName name="points">'Moors League'!$AB$9:$AC$11</definedName>
    <definedName name="position">'Moors League'!$AB$9:$AC$17</definedName>
    <definedName name="_xlnm.Print_Area" localSheetId="0">'Moors League'!$A$1:$Z$50</definedName>
    <definedName name="_xlnm.Print_Titles" localSheetId="0">'Moors League'!$5:$8</definedName>
    <definedName name="table">'Moors League'!$AB$9:$AC$11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7.4 Alternating Leg Kick</t>
        </r>
      </text>
    </comment>
    <comment ref="X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7.4 Alternating Leg Kick
</t>
        </r>
      </text>
    </comment>
    <comment ref="L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7.1 
Fly Leg Kicks at Start</t>
        </r>
      </text>
    </comment>
    <comment ref="P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L2 - Early Takeover</t>
        </r>
      </text>
    </comment>
    <comment ref="P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L1-2  Early Takeover</t>
        </r>
      </text>
    </comment>
    <comment ref="T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at start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at start
</t>
        </r>
      </text>
    </comment>
    <comment ref="T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7.1 Multiple Fly Kicks at start</t>
        </r>
      </text>
    </comment>
    <comment ref="T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False Start</t>
        </r>
      </text>
    </comment>
    <comment ref="X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8.3 Alternating Fly leg kick</t>
        </r>
      </text>
    </comment>
    <comment ref="X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8.3 Alternating fly kick on Fly Length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6.5 Turned on front at backstroke finish</t>
        </r>
      </text>
    </comment>
    <comment ref="D3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6.5 Left position on Back L1
</t>
        </r>
      </text>
    </comment>
    <comment ref="L3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6.5 Left position on Back L1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7.4 Alternating Breaststroke leg kick </t>
        </r>
      </text>
    </comment>
  </commentList>
</comments>
</file>

<file path=xl/sharedStrings.xml><?xml version="1.0" encoding="utf-8"?>
<sst xmlns="http://schemas.openxmlformats.org/spreadsheetml/2006/main" count="1576" uniqueCount="341">
  <si>
    <t>EVENT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</si>
  <si>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</si>
  <si>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</si>
  <si>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</si>
  <si>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</si>
  <si>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</si>
  <si>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</si>
  <si>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</si>
  <si>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</si>
  <si>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</si>
  <si>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</si>
  <si>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</si>
  <si>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</si>
  <si>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</si>
  <si>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</si>
  <si>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</si>
  <si>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</si>
  <si>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</si>
  <si>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</si>
  <si>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</si>
  <si>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</si>
  <si>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</si>
  <si>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</si>
  <si>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Total</t>
  </si>
  <si>
    <t>1st</t>
  </si>
  <si>
    <t>2nd</t>
  </si>
  <si>
    <t>3rd</t>
  </si>
  <si>
    <t>4th</t>
  </si>
  <si>
    <t>4 X 1 MEDLEY</t>
  </si>
  <si>
    <t>4 X 1 F/C</t>
  </si>
  <si>
    <t>50M F/C</t>
  </si>
  <si>
    <t>MIXED CANNON</t>
  </si>
  <si>
    <t>Venue</t>
  </si>
  <si>
    <t>Date</t>
  </si>
  <si>
    <t>Northallerton</t>
  </si>
  <si>
    <t>Place</t>
  </si>
  <si>
    <t>Place Table</t>
  </si>
  <si>
    <t>Moors Records</t>
  </si>
  <si>
    <t>Girls</t>
  </si>
  <si>
    <t xml:space="preserve"> Saltburn &amp; Marske</t>
  </si>
  <si>
    <t>Boys</t>
  </si>
  <si>
    <t xml:space="preserve"> Guisborough</t>
  </si>
  <si>
    <t xml:space="preserve"> Eston</t>
  </si>
  <si>
    <t xml:space="preserve"> Dannielle Dunn</t>
  </si>
  <si>
    <t xml:space="preserve"> Christopher Wilkinson</t>
  </si>
  <si>
    <t xml:space="preserve"> Stokesley</t>
  </si>
  <si>
    <t xml:space="preserve"> Ellie Berryman-Athey</t>
  </si>
  <si>
    <t>10 years</t>
  </si>
  <si>
    <t>25m Freestyle</t>
  </si>
  <si>
    <t xml:space="preserve"> Northallerton</t>
  </si>
  <si>
    <t>Medley Relay</t>
  </si>
  <si>
    <t>Freestyle Relay</t>
  </si>
  <si>
    <t>25m Backstroke</t>
  </si>
  <si>
    <t>9&amp;10</t>
  </si>
  <si>
    <t>25m Breaststroke</t>
  </si>
  <si>
    <t xml:space="preserve"> Ben Wilbor</t>
  </si>
  <si>
    <t>25m Butterfly</t>
  </si>
  <si>
    <t>1.20.60</t>
  </si>
  <si>
    <t>1.17.45</t>
  </si>
  <si>
    <t xml:space="preserve">Records </t>
  </si>
  <si>
    <t xml:space="preserve">Moors League Results </t>
  </si>
  <si>
    <t>@</t>
  </si>
  <si>
    <t>Sam Rowling</t>
  </si>
  <si>
    <t>Stokesley</t>
  </si>
  <si>
    <t>DNS</t>
  </si>
  <si>
    <t>Lane 5</t>
  </si>
  <si>
    <t>5th</t>
  </si>
  <si>
    <t>Mixed 8 yrs &amp; under 4x1 FS</t>
  </si>
  <si>
    <t>Girls 10yrs 25 Fly</t>
  </si>
  <si>
    <t>Boys 10 yrs 25 Fly</t>
  </si>
  <si>
    <t>Girls 9 yrs 25 Back</t>
  </si>
  <si>
    <t>Boys 9 yrs 25 Back</t>
  </si>
  <si>
    <t>Girls 8 yrs &amp; under 25 Breast</t>
  </si>
  <si>
    <t>Boys 8 yrs &amp; under 25 Breast</t>
  </si>
  <si>
    <t>Girls 10 yrs 4x1 FS</t>
  </si>
  <si>
    <t>Boys 10 yrs 4 x1 FS</t>
  </si>
  <si>
    <t>Girls 9 yrs 4x1 FS</t>
  </si>
  <si>
    <t>Boys 9 yrs 4x1 FS</t>
  </si>
  <si>
    <t>Girls 8 yrs &amp; under 4x1 FS</t>
  </si>
  <si>
    <t>Boys 8 yrs &amp; under 4x1 FS</t>
  </si>
  <si>
    <t>Girls 10 yrs 25 Back</t>
  </si>
  <si>
    <t>Boys 10 yrs 25 Back</t>
  </si>
  <si>
    <t>Girls 9 yrs 25 Breast</t>
  </si>
  <si>
    <t>Boys 9 yrs 25 Breast</t>
  </si>
  <si>
    <t>Girls 8 yrs &amp; under 25 Fly</t>
  </si>
  <si>
    <t>Boys 8 yrs &amp; under 25 Fly</t>
  </si>
  <si>
    <t>Girls 10yrs 25 Breast</t>
  </si>
  <si>
    <t>Boys 10 yrs 25 Breast</t>
  </si>
  <si>
    <t>Girls 9 yrs 25 Fly</t>
  </si>
  <si>
    <t>Boys 9 yrs 25 Fly</t>
  </si>
  <si>
    <t>Girls 8 yrs &amp; under 25 Back</t>
  </si>
  <si>
    <t>Boys 8 yrs &amp; under 25 Back</t>
  </si>
  <si>
    <t>Girls 10 yrs 25 Free</t>
  </si>
  <si>
    <t>Boys 10 yrs 25 Free</t>
  </si>
  <si>
    <t>Girls 9 yrs 25 Free</t>
  </si>
  <si>
    <t>Boys 9 yrs 25 Free</t>
  </si>
  <si>
    <t>Girls 8 yrs &amp; under 25 Free</t>
  </si>
  <si>
    <t>Boys 8 yrs &amp; under 25 Free</t>
  </si>
  <si>
    <t>Mixed Canon         6x1 Freestyle Relay</t>
  </si>
  <si>
    <t>Mixed 8 yrs &amp; under 4x1 Medley</t>
  </si>
  <si>
    <t>Girls 10 yrs 4x1 Medley</t>
  </si>
  <si>
    <t>Boys 10 yrs 4 x1 Medley</t>
  </si>
  <si>
    <t>Girls 9 yrs 4x1 Medley</t>
  </si>
  <si>
    <t>Boys 9 yrs 4x1 Medley</t>
  </si>
  <si>
    <t>Girls 8 yrs &amp; under 4x1 Medley</t>
  </si>
  <si>
    <t>Boys 8 yrs &amp; under 4x1 Medley</t>
  </si>
  <si>
    <t>Mixed 8 yrs &amp; under</t>
  </si>
  <si>
    <t>25m Fly</t>
  </si>
  <si>
    <t xml:space="preserve">Girls 10yrs </t>
  </si>
  <si>
    <t xml:space="preserve">Boys 10 yrs </t>
  </si>
  <si>
    <t>25m Back</t>
  </si>
  <si>
    <t>25m Breast</t>
  </si>
  <si>
    <t>25M Breast</t>
  </si>
  <si>
    <t xml:space="preserve">Boys 8 yrs &amp; under </t>
  </si>
  <si>
    <t xml:space="preserve">Girls 8 yrs &amp; under </t>
  </si>
  <si>
    <t xml:space="preserve">Girls 9 yrs </t>
  </si>
  <si>
    <t xml:space="preserve">Girls 10 yrs </t>
  </si>
  <si>
    <t xml:space="preserve">Boys 9 yrs </t>
  </si>
  <si>
    <t xml:space="preserve">Mixed 8 yrs &amp; under </t>
  </si>
  <si>
    <t>6 X 1 F/C</t>
  </si>
  <si>
    <t>Boys 9 yrs</t>
  </si>
  <si>
    <t>25m Free</t>
  </si>
  <si>
    <t>Girls 8 yrs &amp; under</t>
  </si>
  <si>
    <t>Girls 10 yrs</t>
  </si>
  <si>
    <t>MOORS SWIMMING LEAGUE - JUNIOR GALA</t>
  </si>
  <si>
    <t>Moors Swimming League-Junior Gala</t>
  </si>
  <si>
    <t>Chloe Oliver</t>
  </si>
  <si>
    <t>Guisborough</t>
  </si>
  <si>
    <t>Eston</t>
  </si>
  <si>
    <t>1.04.91</t>
  </si>
  <si>
    <t>Yasmin Marshall</t>
  </si>
  <si>
    <t>1.08.66</t>
  </si>
  <si>
    <t>25m F/C</t>
  </si>
  <si>
    <t>(2 Girls/2 Boys)</t>
  </si>
  <si>
    <t>Lane 6</t>
  </si>
  <si>
    <t>Lane 1</t>
  </si>
  <si>
    <t>Thornaby</t>
  </si>
  <si>
    <t>6th</t>
  </si>
  <si>
    <t>Eston Leisure Centre -1.30pm Warm-up</t>
  </si>
  <si>
    <t>James Wyllie</t>
  </si>
  <si>
    <t>21st May 2016</t>
  </si>
  <si>
    <t>Shinobu Bartram</t>
  </si>
  <si>
    <t>Frazer Byrne</t>
  </si>
  <si>
    <t>Matilda Oxley</t>
  </si>
  <si>
    <t>Harry Boyes</t>
  </si>
  <si>
    <t>Annie Coulter</t>
  </si>
  <si>
    <t>Myles Birkbeck</t>
  </si>
  <si>
    <t>Isobel Mackay</t>
  </si>
  <si>
    <t>Ruby Taylor</t>
  </si>
  <si>
    <t>Oliver Oxley</t>
  </si>
  <si>
    <t>Lizzy Boyes</t>
  </si>
  <si>
    <t>Lewis Taylor</t>
  </si>
  <si>
    <t>Matilda Crowther</t>
  </si>
  <si>
    <t>Morgan Taylor</t>
  </si>
  <si>
    <t>Joseph Roberts</t>
  </si>
  <si>
    <t>Isaac Robinson</t>
  </si>
  <si>
    <t>Frazer Byrnes</t>
  </si>
  <si>
    <t>Mia Nicholas</t>
  </si>
  <si>
    <t>Kitty Collins</t>
  </si>
  <si>
    <t>Kelsey Newsome</t>
  </si>
  <si>
    <t>Ryan Woodcock</t>
  </si>
  <si>
    <t>Harriet Stannard</t>
  </si>
  <si>
    <t>Samuel Hill</t>
  </si>
  <si>
    <t>Daniel Patchet</t>
  </si>
  <si>
    <t>Erin Parkes</t>
  </si>
  <si>
    <t>Adam Westwick</t>
  </si>
  <si>
    <t>Abby Barker</t>
  </si>
  <si>
    <t>Max Davidson</t>
  </si>
  <si>
    <t>Connor Smallwood</t>
  </si>
  <si>
    <t>Holly Hill</t>
  </si>
  <si>
    <t>Nathan Forster</t>
  </si>
  <si>
    <t>Sam Davidson</t>
  </si>
  <si>
    <t>Isobelle Troop</t>
  </si>
  <si>
    <t>Amelia Rigg</t>
  </si>
  <si>
    <t>Charlie Stannard</t>
  </si>
  <si>
    <t>Jessica Lynch</t>
  </si>
  <si>
    <t>Chloe Rigg</t>
  </si>
  <si>
    <t xml:space="preserve">Adam Westwick </t>
  </si>
  <si>
    <t>TIME ONLY</t>
  </si>
  <si>
    <t>Aidan Dunn</t>
  </si>
  <si>
    <t>Janice Wu</t>
  </si>
  <si>
    <t>Rose Dawson</t>
  </si>
  <si>
    <t>Annabel Cunningham</t>
  </si>
  <si>
    <t>Owen Massey</t>
  </si>
  <si>
    <t>Hannah Mottershead</t>
  </si>
  <si>
    <t>Matthew White</t>
  </si>
  <si>
    <t>Daisy Gibson</t>
  </si>
  <si>
    <t>Cole Horn</t>
  </si>
  <si>
    <t>Becky Poppitt</t>
  </si>
  <si>
    <t>Zoe Hill</t>
  </si>
  <si>
    <t>Linden Watson</t>
  </si>
  <si>
    <t>William Brass</t>
  </si>
  <si>
    <t>Lilli Cole</t>
  </si>
  <si>
    <t>Charlotte Howden</t>
  </si>
  <si>
    <t>Hannah Takacs</t>
  </si>
  <si>
    <t>Richard Brass</t>
  </si>
  <si>
    <t>Ben Robinson</t>
  </si>
  <si>
    <t>Martyn Lowes</t>
  </si>
  <si>
    <t>Time Only</t>
  </si>
  <si>
    <t>Finlay Buchanan</t>
  </si>
  <si>
    <t>Harry Tilling</t>
  </si>
  <si>
    <t>Beth Chesters</t>
  </si>
  <si>
    <t>Jamie Grimes</t>
  </si>
  <si>
    <t>Eva Lamb</t>
  </si>
  <si>
    <t>Finley Hood</t>
  </si>
  <si>
    <t>Annabel Thomas</t>
  </si>
  <si>
    <t>Jaden Richardson</t>
  </si>
  <si>
    <t>Tom Lisle</t>
  </si>
  <si>
    <t>Holly Buckworth</t>
  </si>
  <si>
    <t>Holly Smith</t>
  </si>
  <si>
    <t>Aaron Gollogly</t>
  </si>
  <si>
    <t>Ben Cegla</t>
  </si>
  <si>
    <t>Hettie Cook</t>
  </si>
  <si>
    <t>Emma Palmer</t>
  </si>
  <si>
    <t>Amy Richardson</t>
  </si>
  <si>
    <t>Harry Lisle</t>
  </si>
  <si>
    <t>Aimee Harvey</t>
  </si>
  <si>
    <t>Kay Hodgson</t>
  </si>
  <si>
    <t>Millandra Bishoprick</t>
  </si>
  <si>
    <t>Rebecca Wilkin</t>
  </si>
  <si>
    <t>Noah Welford</t>
  </si>
  <si>
    <t>Gabby Mathers</t>
  </si>
  <si>
    <t>Willoughby Cooke</t>
  </si>
  <si>
    <t>Lucie Hunt</t>
  </si>
  <si>
    <t>Joe Wheldon</t>
  </si>
  <si>
    <t>Molly Galvin</t>
  </si>
  <si>
    <t>Lottie Robinson</t>
  </si>
  <si>
    <t>Caleb Stanley</t>
  </si>
  <si>
    <t>Oliver Stanley</t>
  </si>
  <si>
    <t>Hazel Proud</t>
  </si>
  <si>
    <t>James Davisworth</t>
  </si>
  <si>
    <t>James Wilkin</t>
  </si>
  <si>
    <t>Emily Schofield</t>
  </si>
  <si>
    <t>Thomas Davisworth</t>
  </si>
  <si>
    <t>Ruby Cullen</t>
  </si>
  <si>
    <t>WIlloughby Cooke</t>
  </si>
  <si>
    <t>Lawrence Cracknell</t>
  </si>
  <si>
    <t>Lewis Mosley</t>
  </si>
  <si>
    <t>Poppy Johnson</t>
  </si>
  <si>
    <t>Johnathan Knibbs</t>
  </si>
  <si>
    <t>Paige Glennon</t>
  </si>
  <si>
    <t>Ben O'Connell</t>
  </si>
  <si>
    <t>Jessica Thomas</t>
  </si>
  <si>
    <t>Noah Findlayson</t>
  </si>
  <si>
    <t>Emily McCourt</t>
  </si>
  <si>
    <t>Ashley Wilson</t>
  </si>
  <si>
    <t>Dylan Fryer</t>
  </si>
  <si>
    <t>Evie Harding</t>
  </si>
  <si>
    <t>Alec Gill</t>
  </si>
  <si>
    <t>Jessica Knibbs</t>
  </si>
  <si>
    <t>Lewis Msoley</t>
  </si>
  <si>
    <t>Abigail Pollitt</t>
  </si>
  <si>
    <t>Kian Smith</t>
  </si>
  <si>
    <t>Oliver Wright</t>
  </si>
  <si>
    <t>Ella Hyderi</t>
  </si>
  <si>
    <t>Ruby Ferguson</t>
  </si>
  <si>
    <t>Grace Wheeldon</t>
  </si>
  <si>
    <t>Sophie Pollitt</t>
  </si>
  <si>
    <t>Alexandra Miller</t>
  </si>
  <si>
    <t>1.25.91</t>
  </si>
  <si>
    <t>1.33.47</t>
  </si>
  <si>
    <t>1.40.10</t>
  </si>
  <si>
    <t>1.26.96</t>
  </si>
  <si>
    <t>2.04.43</t>
  </si>
  <si>
    <t>1.23.97</t>
  </si>
  <si>
    <t>1.10.29</t>
  </si>
  <si>
    <t>1.17.23</t>
  </si>
  <si>
    <t>1.15.23</t>
  </si>
  <si>
    <t>1.18.11</t>
  </si>
  <si>
    <t>1.30.43</t>
  </si>
  <si>
    <t>1.21.03</t>
  </si>
  <si>
    <t>1.15.88</t>
  </si>
  <si>
    <t>1.17.31</t>
  </si>
  <si>
    <t>1.07.49</t>
  </si>
  <si>
    <t>1.20.35</t>
  </si>
  <si>
    <t>1.24.90</t>
  </si>
  <si>
    <t>1.26.76</t>
  </si>
  <si>
    <t>1.20.87</t>
  </si>
  <si>
    <t>1.25.80</t>
  </si>
  <si>
    <t>1.27.22</t>
  </si>
  <si>
    <t>1.40.90</t>
  </si>
  <si>
    <t>1.32.62</t>
  </si>
  <si>
    <t>1.26.42</t>
  </si>
  <si>
    <t>1.18.01</t>
  </si>
  <si>
    <t>1.30.16</t>
  </si>
  <si>
    <t>2.00.25</t>
  </si>
  <si>
    <t>1.32.87</t>
  </si>
  <si>
    <t>1.44.02</t>
  </si>
  <si>
    <t>1.37.77</t>
  </si>
  <si>
    <t>2.05.55</t>
  </si>
  <si>
    <t>1.39.78</t>
  </si>
  <si>
    <t>1.38.74</t>
  </si>
  <si>
    <t>1.44.51</t>
  </si>
  <si>
    <t>RECORD</t>
  </si>
  <si>
    <t>1.48.50</t>
  </si>
  <si>
    <t>1.39.60</t>
  </si>
  <si>
    <t>1.53.58</t>
  </si>
  <si>
    <t>2.28.92</t>
  </si>
  <si>
    <t>1.41.01</t>
  </si>
  <si>
    <t>1.22.95</t>
  </si>
  <si>
    <t>1.31.44</t>
  </si>
  <si>
    <t>1.39.61</t>
  </si>
  <si>
    <t>1.30.85</t>
  </si>
  <si>
    <t>1.30.83</t>
  </si>
  <si>
    <t>1.23.77</t>
  </si>
  <si>
    <t>1.39.59</t>
  </si>
  <si>
    <t>1.41.61</t>
  </si>
  <si>
    <t>1.39.03</t>
  </si>
  <si>
    <t>1.37.89</t>
  </si>
  <si>
    <t>1.42.54</t>
  </si>
  <si>
    <t>1.35.29</t>
  </si>
  <si>
    <t>1.42.25</t>
  </si>
  <si>
    <t>2.00.68</t>
  </si>
  <si>
    <t>1.42.48</t>
  </si>
  <si>
    <t>1.39.02</t>
  </si>
  <si>
    <t>1.57.47</t>
  </si>
  <si>
    <t>2.31.31</t>
  </si>
  <si>
    <t>1.49.75</t>
  </si>
  <si>
    <t>1.55.92</t>
  </si>
  <si>
    <t>1.56.69</t>
  </si>
  <si>
    <t>1.57.89</t>
  </si>
  <si>
    <t>1.53.31</t>
  </si>
  <si>
    <t>1.59.01</t>
  </si>
  <si>
    <t>1.59.23</t>
  </si>
  <si>
    <t>1.57.49</t>
  </si>
  <si>
    <t>1.54.49</t>
  </si>
  <si>
    <t>1.50.22</t>
  </si>
  <si>
    <t>2.22.74</t>
  </si>
  <si>
    <t>2.22.52</t>
  </si>
  <si>
    <t>1.29.83</t>
  </si>
  <si>
    <t>2.08.98</t>
  </si>
  <si>
    <t>7.4 Alterating Leg Kick</t>
  </si>
  <si>
    <t>6.5 Left Position on Back L1</t>
  </si>
  <si>
    <t>Moving at Start</t>
  </si>
  <si>
    <t>7.1 Multiple Fly leg kicks at start</t>
  </si>
  <si>
    <t>Early Takeover L2</t>
  </si>
  <si>
    <t>6.5 Turned on front at Backstroke finish</t>
  </si>
  <si>
    <t>Moving At start</t>
  </si>
  <si>
    <t>7.4 Alternationg Breaststroke Leg kick</t>
  </si>
  <si>
    <t>8.3 Alternating Fly Leg kick</t>
  </si>
  <si>
    <t>8.3 Alternating fly kick on Fly Length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</si>
</sst>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172" fontId="8" fillId="0" borderId="16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" fillId="0" borderId="20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Continuous"/>
    </xf>
    <xf numFmtId="172" fontId="0" fillId="0" borderId="16" xfId="0" applyNumberFormat="1" applyFont="1" applyBorder="1" applyAlignment="1">
      <alignment horizontal="centerContinuous"/>
    </xf>
    <xf numFmtId="172" fontId="8" fillId="0" borderId="19" xfId="0" applyNumberFormat="1" applyFont="1" applyBorder="1" applyAlignment="1">
      <alignment horizontal="centerContinuous"/>
    </xf>
    <xf numFmtId="172" fontId="17" fillId="0" borderId="0" xfId="0" applyNumberFormat="1" applyFont="1" applyBorder="1" applyAlignment="1">
      <alignment horizontal="centerContinuous"/>
    </xf>
    <xf numFmtId="172" fontId="18" fillId="0" borderId="19" xfId="0" applyNumberFormat="1" applyFont="1" applyBorder="1" applyAlignment="1">
      <alignment horizontal="centerContinuous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172" fontId="18" fillId="0" borderId="18" xfId="0" applyNumberFormat="1" applyFont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2" fontId="14" fillId="0" borderId="22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8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4" fontId="2" fillId="0" borderId="35" xfId="0" applyNumberFormat="1" applyFont="1" applyBorder="1" applyAlignment="1">
      <alignment horizontal="center"/>
    </xf>
    <xf numFmtId="184" fontId="2" fillId="0" borderId="33" xfId="0" applyNumberFormat="1" applyFont="1" applyBorder="1" applyAlignment="1">
      <alignment horizontal="center"/>
    </xf>
    <xf numFmtId="184" fontId="2" fillId="0" borderId="34" xfId="0" applyNumberFormat="1" applyFont="1" applyBorder="1" applyAlignment="1">
      <alignment horizontal="center"/>
    </xf>
    <xf numFmtId="184" fontId="2" fillId="0" borderId="34" xfId="0" applyNumberFormat="1" applyFont="1" applyBorder="1" applyAlignment="1" quotePrefix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1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2" fontId="8" fillId="0" borderId="37" xfId="0" applyNumberFormat="1" applyFont="1" applyBorder="1" applyAlignment="1">
      <alignment horizontal="centerContinuous"/>
    </xf>
    <xf numFmtId="172" fontId="8" fillId="0" borderId="38" xfId="0" applyNumberFormat="1" applyFont="1" applyBorder="1" applyAlignment="1">
      <alignment horizontal="centerContinuous"/>
    </xf>
    <xf numFmtId="172" fontId="8" fillId="0" borderId="39" xfId="0" applyNumberFormat="1" applyFont="1" applyBorder="1" applyAlignment="1">
      <alignment horizontal="centerContinuous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6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11" fillId="0" borderId="40" xfId="0" applyFont="1" applyBorder="1" applyAlignment="1" quotePrefix="1">
      <alignment horizontal="center"/>
    </xf>
    <xf numFmtId="0" fontId="11" fillId="0" borderId="41" xfId="0" applyFont="1" applyBorder="1" applyAlignment="1" quotePrefix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84" fontId="2" fillId="0" borderId="46" xfId="0" applyNumberFormat="1" applyFont="1" applyBorder="1" applyAlignment="1">
      <alignment horizontal="center"/>
    </xf>
    <xf numFmtId="184" fontId="2" fillId="0" borderId="44" xfId="0" applyNumberFormat="1" applyFont="1" applyBorder="1" applyAlignment="1">
      <alignment horizontal="center"/>
    </xf>
    <xf numFmtId="184" fontId="2" fillId="0" borderId="4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84" fontId="2" fillId="0" borderId="54" xfId="0" applyNumberFormat="1" applyFont="1" applyBorder="1" applyAlignment="1">
      <alignment horizontal="center"/>
    </xf>
    <xf numFmtId="184" fontId="2" fillId="0" borderId="52" xfId="0" applyNumberFormat="1" applyFont="1" applyBorder="1" applyAlignment="1">
      <alignment horizontal="center"/>
    </xf>
    <xf numFmtId="184" fontId="2" fillId="0" borderId="53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0" fillId="0" borderId="0" xfId="0" applyFill="1" applyBorder="1" applyAlignment="1">
      <alignment/>
    </xf>
    <xf numFmtId="2" fontId="83" fillId="0" borderId="0" xfId="0" applyNumberFormat="1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84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right"/>
    </xf>
    <xf numFmtId="2" fontId="83" fillId="0" borderId="0" xfId="0" applyNumberFormat="1" applyFont="1" applyFill="1" applyAlignment="1">
      <alignment/>
    </xf>
    <xf numFmtId="2" fontId="83" fillId="0" borderId="11" xfId="0" applyNumberFormat="1" applyFont="1" applyFill="1" applyBorder="1" applyAlignment="1">
      <alignment wrapText="1"/>
    </xf>
    <xf numFmtId="179" fontId="8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" fontId="30" fillId="0" borderId="23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>
      <alignment/>
    </xf>
    <xf numFmtId="1" fontId="0" fillId="0" borderId="55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2" fontId="83" fillId="0" borderId="19" xfId="0" applyNumberFormat="1" applyFont="1" applyFill="1" applyBorder="1" applyAlignment="1">
      <alignment horizontal="center" wrapText="1"/>
    </xf>
    <xf numFmtId="2" fontId="83" fillId="0" borderId="37" xfId="0" applyNumberFormat="1" applyFont="1" applyFill="1" applyBorder="1" applyAlignment="1">
      <alignment horizontal="center" wrapText="1"/>
    </xf>
    <xf numFmtId="2" fontId="83" fillId="0" borderId="0" xfId="0" applyNumberFormat="1" applyFont="1" applyFill="1" applyBorder="1" applyAlignment="1">
      <alignment wrapText="1"/>
    </xf>
    <xf numFmtId="0" fontId="86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2" fontId="83" fillId="0" borderId="57" xfId="0" applyNumberFormat="1" applyFont="1" applyFill="1" applyBorder="1" applyAlignment="1">
      <alignment horizontal="center" wrapText="1"/>
    </xf>
    <xf numFmtId="2" fontId="83" fillId="0" borderId="11" xfId="0" applyNumberFormat="1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textRotation="90"/>
    </xf>
    <xf numFmtId="0" fontId="6" fillId="0" borderId="59" xfId="0" applyFont="1" applyBorder="1" applyAlignment="1">
      <alignment horizontal="centerContinuous" vertical="center" wrapText="1"/>
    </xf>
    <xf numFmtId="0" fontId="8" fillId="0" borderId="60" xfId="0" applyFont="1" applyBorder="1" applyAlignment="1">
      <alignment horizontal="centerContinuous" vertical="center"/>
    </xf>
    <xf numFmtId="0" fontId="6" fillId="0" borderId="22" xfId="0" applyNumberFormat="1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8" fillId="0" borderId="61" xfId="0" applyFont="1" applyBorder="1" applyAlignment="1">
      <alignment horizontal="center" textRotation="90"/>
    </xf>
    <xf numFmtId="0" fontId="8" fillId="0" borderId="62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wrapText="1"/>
    </xf>
    <xf numFmtId="0" fontId="2" fillId="0" borderId="40" xfId="0" applyFont="1" applyBorder="1" applyAlignment="1" applyProtection="1">
      <alignment horizontal="center" vertical="center"/>
      <protection locked="0"/>
    </xf>
    <xf numFmtId="2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179" fontId="87" fillId="0" borderId="10" xfId="0" applyNumberFormat="1" applyFont="1" applyFill="1" applyBorder="1" applyAlignment="1" applyProtection="1">
      <alignment horizontal="center"/>
      <protection locked="0"/>
    </xf>
    <xf numFmtId="0" fontId="81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/>
      <protection locked="0"/>
    </xf>
    <xf numFmtId="0" fontId="88" fillId="0" borderId="0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3" fillId="34" borderId="10" xfId="0" applyFont="1" applyFill="1" applyBorder="1" applyAlignment="1">
      <alignment/>
    </xf>
    <xf numFmtId="0" fontId="89" fillId="0" borderId="12" xfId="0" applyNumberFormat="1" applyFont="1" applyFill="1" applyBorder="1" applyAlignment="1" applyProtection="1">
      <alignment wrapText="1"/>
      <protection locked="0"/>
    </xf>
    <xf numFmtId="0" fontId="89" fillId="0" borderId="0" xfId="0" applyNumberFormat="1" applyFont="1" applyFill="1" applyBorder="1" applyAlignment="1" applyProtection="1">
      <alignment wrapText="1"/>
      <protection locked="0"/>
    </xf>
    <xf numFmtId="0" fontId="89" fillId="0" borderId="13" xfId="0" applyNumberFormat="1" applyFont="1" applyFill="1" applyBorder="1" applyAlignment="1" applyProtection="1">
      <alignment wrapText="1"/>
      <protection locked="0"/>
    </xf>
    <xf numFmtId="2" fontId="83" fillId="0" borderId="57" xfId="0" applyNumberFormat="1" applyFont="1" applyFill="1" applyBorder="1" applyAlignment="1">
      <alignment wrapText="1"/>
    </xf>
    <xf numFmtId="2" fontId="83" fillId="0" borderId="19" xfId="0" applyNumberFormat="1" applyFont="1" applyFill="1" applyBorder="1" applyAlignment="1">
      <alignment wrapText="1"/>
    </xf>
    <xf numFmtId="2" fontId="83" fillId="0" borderId="37" xfId="0" applyNumberFormat="1" applyFont="1" applyFill="1" applyBorder="1" applyAlignment="1">
      <alignment wrapText="1"/>
    </xf>
    <xf numFmtId="2" fontId="90" fillId="0" borderId="19" xfId="0" applyNumberFormat="1" applyFont="1" applyFill="1" applyBorder="1" applyAlignment="1">
      <alignment wrapText="1"/>
    </xf>
    <xf numFmtId="2" fontId="90" fillId="0" borderId="37" xfId="0" applyNumberFormat="1" applyFont="1" applyFill="1" applyBorder="1" applyAlignment="1">
      <alignment wrapText="1"/>
    </xf>
    <xf numFmtId="1" fontId="0" fillId="0" borderId="55" xfId="0" applyNumberFormat="1" applyFont="1" applyFill="1" applyBorder="1" applyAlignment="1">
      <alignment/>
    </xf>
    <xf numFmtId="1" fontId="0" fillId="0" borderId="56" xfId="0" applyNumberFormat="1" applyFont="1" applyFill="1" applyBorder="1" applyAlignment="1">
      <alignment/>
    </xf>
    <xf numFmtId="0" fontId="65" fillId="34" borderId="10" xfId="57" applyFill="1" applyBorder="1">
      <alignment/>
      <protection/>
    </xf>
    <xf numFmtId="0" fontId="1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79" fontId="13" fillId="34" borderId="10" xfId="0" applyNumberFormat="1" applyFont="1" applyFill="1" applyBorder="1" applyAlignment="1" applyProtection="1">
      <alignment horizontal="center"/>
      <protection locked="0"/>
    </xf>
    <xf numFmtId="2" fontId="15" fillId="34" borderId="0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 horizontal="center"/>
    </xf>
    <xf numFmtId="0" fontId="81" fillId="34" borderId="10" xfId="0" applyFont="1" applyFill="1" applyBorder="1" applyAlignment="1">
      <alignment wrapText="1"/>
    </xf>
    <xf numFmtId="2" fontId="14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2" fontId="21" fillId="34" borderId="23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179" fontId="14" fillId="34" borderId="10" xfId="0" applyNumberFormat="1" applyFont="1" applyFill="1" applyBorder="1" applyAlignment="1" applyProtection="1">
      <alignment horizontal="center"/>
      <protection locked="0"/>
    </xf>
    <xf numFmtId="0" fontId="81" fillId="34" borderId="0" xfId="0" applyFont="1" applyFill="1" applyAlignment="1">
      <alignment/>
    </xf>
    <xf numFmtId="2" fontId="90" fillId="34" borderId="19" xfId="0" applyNumberFormat="1" applyFont="1" applyFill="1" applyBorder="1" applyAlignment="1">
      <alignment wrapText="1"/>
    </xf>
    <xf numFmtId="2" fontId="90" fillId="34" borderId="37" xfId="0" applyNumberFormat="1" applyFont="1" applyFill="1" applyBorder="1" applyAlignment="1">
      <alignment wrapText="1"/>
    </xf>
    <xf numFmtId="2" fontId="13" fillId="34" borderId="10" xfId="0" applyNumberFormat="1" applyFont="1" applyFill="1" applyBorder="1" applyAlignment="1" applyProtection="1">
      <alignment horizontal="center"/>
      <protection locked="0"/>
    </xf>
    <xf numFmtId="1" fontId="13" fillId="34" borderId="10" xfId="0" applyNumberFormat="1" applyFont="1" applyFill="1" applyBorder="1" applyAlignment="1" applyProtection="1">
      <alignment horizontal="center"/>
      <protection locked="0"/>
    </xf>
    <xf numFmtId="0" fontId="24" fillId="34" borderId="10" xfId="0" applyFont="1" applyFill="1" applyBorder="1" applyAlignment="1">
      <alignment/>
    </xf>
    <xf numFmtId="1" fontId="16" fillId="34" borderId="10" xfId="0" applyNumberFormat="1" applyFont="1" applyFill="1" applyBorder="1" applyAlignment="1" applyProtection="1">
      <alignment horizontal="center"/>
      <protection locked="0"/>
    </xf>
    <xf numFmtId="1" fontId="13" fillId="34" borderId="22" xfId="0" applyNumberFormat="1" applyFont="1" applyFill="1" applyBorder="1" applyAlignment="1" applyProtection="1">
      <alignment horizontal="center"/>
      <protection locked="0"/>
    </xf>
    <xf numFmtId="0" fontId="84" fillId="34" borderId="10" xfId="0" applyFont="1" applyFill="1" applyBorder="1" applyAlignment="1">
      <alignment/>
    </xf>
    <xf numFmtId="0" fontId="81" fillId="0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58" applyFont="1" applyAlignment="1">
      <alignment vertical="center"/>
      <protection/>
    </xf>
    <xf numFmtId="0" fontId="91" fillId="0" borderId="0" xfId="58" applyFont="1" applyAlignment="1">
      <alignment vertical="center"/>
      <protection/>
    </xf>
    <xf numFmtId="0" fontId="86" fillId="0" borderId="0" xfId="58" applyFont="1" applyAlignment="1">
      <alignment vertical="center"/>
      <protection/>
    </xf>
    <xf numFmtId="0" fontId="84" fillId="0" borderId="0" xfId="58" applyFont="1" applyAlignment="1">
      <alignment vertical="center"/>
      <protection/>
    </xf>
    <xf numFmtId="0" fontId="92" fillId="0" borderId="0" xfId="58" applyFont="1" applyAlignment="1">
      <alignment vertical="center"/>
      <protection/>
    </xf>
    <xf numFmtId="2" fontId="93" fillId="34" borderId="41" xfId="0" applyNumberFormat="1" applyFont="1" applyFill="1" applyBorder="1" applyAlignment="1" applyProtection="1">
      <alignment horizontal="center" vertical="center"/>
      <protection locked="0"/>
    </xf>
    <xf numFmtId="0" fontId="84" fillId="0" borderId="10" xfId="0" applyFont="1" applyFill="1" applyBorder="1" applyAlignment="1">
      <alignment/>
    </xf>
    <xf numFmtId="172" fontId="0" fillId="0" borderId="38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Alignment="1">
      <alignment horizontal="left"/>
    </xf>
    <xf numFmtId="2" fontId="94" fillId="0" borderId="57" xfId="0" applyNumberFormat="1" applyFont="1" applyFill="1" applyBorder="1" applyAlignment="1">
      <alignment horizontal="center" wrapText="1"/>
    </xf>
    <xf numFmtId="2" fontId="94" fillId="0" borderId="11" xfId="0" applyNumberFormat="1" applyFont="1" applyFill="1" applyBorder="1" applyAlignment="1">
      <alignment horizontal="center" wrapText="1"/>
    </xf>
    <xf numFmtId="2" fontId="94" fillId="0" borderId="19" xfId="0" applyNumberFormat="1" applyFont="1" applyFill="1" applyBorder="1" applyAlignment="1">
      <alignment horizontal="center" wrapText="1"/>
    </xf>
    <xf numFmtId="2" fontId="94" fillId="0" borderId="37" xfId="0" applyNumberFormat="1" applyFont="1" applyFill="1" applyBorder="1" applyAlignment="1">
      <alignment horizontal="center" wrapText="1"/>
    </xf>
    <xf numFmtId="2" fontId="83" fillId="0" borderId="57" xfId="0" applyNumberFormat="1" applyFont="1" applyFill="1" applyBorder="1" applyAlignment="1">
      <alignment horizontal="center" wrapText="1"/>
    </xf>
    <xf numFmtId="2" fontId="83" fillId="0" borderId="11" xfId="0" applyNumberFormat="1" applyFont="1" applyFill="1" applyBorder="1" applyAlignment="1">
      <alignment horizontal="center" wrapText="1"/>
    </xf>
    <xf numFmtId="2" fontId="15" fillId="0" borderId="57" xfId="0" applyNumberFormat="1" applyFont="1" applyFill="1" applyBorder="1" applyAlignment="1">
      <alignment horizontal="center" wrapText="1"/>
    </xf>
    <xf numFmtId="2" fontId="15" fillId="0" borderId="11" xfId="0" applyNumberFormat="1" applyFont="1" applyFill="1" applyBorder="1" applyAlignment="1">
      <alignment horizontal="center" wrapText="1"/>
    </xf>
    <xf numFmtId="2" fontId="83" fillId="34" borderId="57" xfId="0" applyNumberFormat="1" applyFont="1" applyFill="1" applyBorder="1" applyAlignment="1">
      <alignment horizontal="center" wrapText="1"/>
    </xf>
    <xf numFmtId="2" fontId="83" fillId="34" borderId="11" xfId="0" applyNumberFormat="1" applyFont="1" applyFill="1" applyBorder="1" applyAlignment="1">
      <alignment horizontal="center" wrapText="1"/>
    </xf>
    <xf numFmtId="2" fontId="83" fillId="0" borderId="12" xfId="0" applyNumberFormat="1" applyFont="1" applyFill="1" applyBorder="1" applyAlignment="1">
      <alignment horizontal="left" wrapText="1"/>
    </xf>
    <xf numFmtId="2" fontId="83" fillId="0" borderId="0" xfId="0" applyNumberFormat="1" applyFont="1" applyFill="1" applyAlignment="1">
      <alignment horizontal="left" wrapText="1"/>
    </xf>
    <xf numFmtId="1" fontId="0" fillId="0" borderId="56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28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91" fillId="0" borderId="0" xfId="0" applyFont="1" applyFill="1" applyBorder="1" applyAlignment="1">
      <alignment/>
    </xf>
    <xf numFmtId="2" fontId="83" fillId="34" borderId="0" xfId="0" applyNumberFormat="1" applyFont="1" applyFill="1" applyBorder="1" applyAlignment="1">
      <alignment/>
    </xf>
    <xf numFmtId="2" fontId="83" fillId="34" borderId="19" xfId="0" applyNumberFormat="1" applyFont="1" applyFill="1" applyBorder="1" applyAlignment="1">
      <alignment horizontal="center" wrapText="1"/>
    </xf>
    <xf numFmtId="2" fontId="83" fillId="34" borderId="37" xfId="0" applyNumberFormat="1" applyFont="1" applyFill="1" applyBorder="1" applyAlignment="1">
      <alignment horizontal="center" wrapText="1"/>
    </xf>
    <xf numFmtId="0" fontId="91" fillId="0" borderId="0" xfId="0" applyFont="1" applyFill="1" applyAlignment="1">
      <alignment/>
    </xf>
    <xf numFmtId="2" fontId="83" fillId="0" borderId="19" xfId="0" applyNumberFormat="1" applyFont="1" applyFill="1" applyBorder="1" applyAlignment="1">
      <alignment horizontal="center" wrapText="1"/>
    </xf>
    <xf numFmtId="2" fontId="83" fillId="0" borderId="37" xfId="0" applyNumberFormat="1" applyFont="1" applyFill="1" applyBorder="1" applyAlignment="1">
      <alignment horizontal="center" wrapText="1"/>
    </xf>
    <xf numFmtId="2" fontId="14" fillId="37" borderId="10" xfId="0" applyNumberFormat="1" applyFont="1" applyFill="1" applyBorder="1" applyAlignment="1">
      <alignment horizontal="center"/>
    </xf>
    <xf numFmtId="0" fontId="86" fillId="37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Junior Gala   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106"/>
          <c:w val="0.88125"/>
          <c:h val="0.86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League'!$AC$66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League'!$AB$67:$AB$75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League'!$AC$67:$AC$75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League'!$AD$66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League'!$AB$67:$AB$75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League'!$AD$67:$AD$75</c:f>
              <c:numCache>
                <c:ptCount val="9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League'!$AE$66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League'!$AB$67:$AB$75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League'!$AE$67:$AE$75</c:f>
              <c:numCache>
                <c:ptCount val="9"/>
                <c:pt idx="0">
                  <c:v>4</c:v>
                </c:pt>
                <c:pt idx="1">
                  <c:v>14</c:v>
                </c:pt>
                <c:pt idx="2">
                  <c:v>12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League'!$AF$66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League'!$AB$67:$AB$75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League'!$AF$67:$AF$75</c:f>
              <c:numCache>
                <c:ptCount val="9"/>
                <c:pt idx="0">
                  <c:v>20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League'!$AG$66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League'!$AB$67:$AB$75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League'!$AG$67:$AG$75</c:f>
              <c:numCache>
                <c:ptCount val="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'Moors League'!$AH$66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League'!$AB$67:$AB$75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League'!$AH$67:$AH$75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shape val="box"/>
        </c:ser>
        <c:shape val="box"/>
        <c:axId val="48720376"/>
        <c:axId val="35830201"/>
        <c:axId val="54036354"/>
      </c:bar3DChart>
      <c:catAx>
        <c:axId val="48720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68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201"/>
        <c:crosses val="autoZero"/>
        <c:auto val="1"/>
        <c:lblOffset val="100"/>
        <c:tickLblSkip val="1"/>
        <c:noMultiLvlLbl val="0"/>
      </c:catAx>
      <c:valAx>
        <c:axId val="3583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8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0376"/>
        <c:crossesAt val="1"/>
        <c:crossBetween val="between"/>
        <c:dispUnits/>
      </c:valAx>
      <c:serAx>
        <c:axId val="5403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20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695"/>
          <c:h val="0.2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11</xdr:row>
      <xdr:rowOff>28575</xdr:rowOff>
    </xdr:from>
    <xdr:to>
      <xdr:col>22</xdr:col>
      <xdr:colOff>485775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504825" y="2505075"/>
        <a:ext cx="1339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5">
      <pane ySplit="810" topLeftCell="A35" activePane="bottomLeft" state="split"/>
      <selection pane="topLeft" activeCell="E2" sqref="E2"/>
      <selection pane="bottomLeft" activeCell="B47" sqref="B47"/>
    </sheetView>
  </sheetViews>
  <sheetFormatPr defaultColWidth="9.140625" defaultRowHeight="12.75"/>
  <cols>
    <col min="1" max="1" width="3.140625" style="1" customWidth="1"/>
    <col min="2" max="2" width="17.8515625" style="37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47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47" customWidth="1"/>
    <col min="11" max="11" width="5.7109375" style="1" customWidth="1"/>
    <col min="12" max="12" width="10.57421875" style="3" customWidth="1"/>
    <col min="13" max="13" width="7.28125" style="1" customWidth="1"/>
    <col min="14" max="18" width="7.8515625" style="47" customWidth="1"/>
    <col min="19" max="19" width="5.7109375" style="1" customWidth="1"/>
    <col min="20" max="20" width="10.421875" style="3" customWidth="1"/>
    <col min="21" max="21" width="5.7109375" style="1" customWidth="1"/>
    <col min="22" max="22" width="7.7109375" style="47" customWidth="1"/>
    <col min="23" max="23" width="5.7109375" style="1" customWidth="1"/>
    <col min="24" max="24" width="10.421875" style="3" customWidth="1"/>
    <col min="25" max="25" width="5.7109375" style="1" customWidth="1"/>
    <col min="26" max="26" width="7.7109375" style="47" customWidth="1"/>
    <col min="27" max="27" width="7.7109375" style="1" customWidth="1"/>
    <col min="28" max="28" width="9.140625" style="1" customWidth="1"/>
    <col min="29" max="29" width="13.7109375" style="1" customWidth="1"/>
    <col min="30" max="30" width="11.28125" style="1" customWidth="1"/>
    <col min="31" max="31" width="15.421875" style="1" bestFit="1" customWidth="1"/>
    <col min="32" max="32" width="9.140625" style="1" customWidth="1"/>
    <col min="33" max="33" width="11.7109375" style="1" customWidth="1"/>
    <col min="34" max="16384" width="9.140625" style="1" customWidth="1"/>
  </cols>
  <sheetData>
    <row r="1" spans="1:26" ht="28.5" customHeight="1">
      <c r="A1" s="8" t="s">
        <v>124</v>
      </c>
      <c r="B1" s="35"/>
      <c r="C1" s="13"/>
      <c r="D1" s="13"/>
      <c r="E1" s="13"/>
      <c r="F1" s="44"/>
      <c r="G1" s="13"/>
      <c r="H1" s="13"/>
      <c r="I1" s="13"/>
      <c r="J1" s="48"/>
      <c r="K1" s="14"/>
      <c r="L1" s="13"/>
      <c r="M1" s="15"/>
      <c r="N1" s="44"/>
      <c r="O1" s="44"/>
      <c r="P1" s="44"/>
      <c r="Q1" s="44"/>
      <c r="R1" s="44"/>
      <c r="S1" s="13"/>
      <c r="T1" s="13"/>
      <c r="U1" s="13"/>
      <c r="V1" s="44"/>
      <c r="W1" s="13"/>
      <c r="X1" s="13"/>
      <c r="Y1" s="13"/>
      <c r="Z1" s="44"/>
    </row>
    <row r="2" spans="1:26" ht="28.5" customHeight="1">
      <c r="A2" s="8"/>
      <c r="B2" s="35"/>
      <c r="C2" s="13"/>
      <c r="D2" s="13"/>
      <c r="E2" s="13"/>
      <c r="F2" s="44"/>
      <c r="G2" s="13"/>
      <c r="H2" s="13"/>
      <c r="I2" s="13"/>
      <c r="J2" s="48"/>
      <c r="K2" s="13"/>
      <c r="L2" s="13"/>
      <c r="M2" s="13"/>
      <c r="N2" s="44"/>
      <c r="O2" s="44"/>
      <c r="P2" s="44"/>
      <c r="Q2" s="44"/>
      <c r="R2" s="44"/>
      <c r="S2" s="13"/>
      <c r="T2" s="13"/>
      <c r="U2" s="13"/>
      <c r="V2" s="44"/>
      <c r="W2" s="13"/>
      <c r="X2" s="13"/>
      <c r="Y2" s="13"/>
      <c r="Z2" s="44"/>
    </row>
    <row r="3" spans="2:12" ht="16.5" customHeight="1">
      <c r="B3" s="68" t="s">
        <v>32</v>
      </c>
      <c r="C3" s="76" t="s">
        <v>138</v>
      </c>
      <c r="J3" s="300" t="s">
        <v>33</v>
      </c>
      <c r="K3" s="300"/>
      <c r="L3" s="77" t="s">
        <v>140</v>
      </c>
    </row>
    <row r="4" spans="2:3" ht="16.5" customHeight="1" thickBot="1">
      <c r="B4" s="68"/>
      <c r="C4" s="69"/>
    </row>
    <row r="5" spans="1:26" s="4" customFormat="1" ht="14.25">
      <c r="A5" s="304" t="s">
        <v>0</v>
      </c>
      <c r="B5" s="305"/>
      <c r="C5" s="301" t="s">
        <v>136</v>
      </c>
      <c r="D5" s="302"/>
      <c r="E5" s="302"/>
      <c r="F5" s="306"/>
      <c r="G5" s="307" t="s">
        <v>15</v>
      </c>
      <c r="H5" s="308"/>
      <c r="I5" s="308"/>
      <c r="J5" s="309"/>
      <c r="K5" s="307" t="s">
        <v>127</v>
      </c>
      <c r="L5" s="308"/>
      <c r="M5" s="308"/>
      <c r="N5" s="309"/>
      <c r="O5" s="307" t="s">
        <v>34</v>
      </c>
      <c r="P5" s="308"/>
      <c r="Q5" s="308"/>
      <c r="R5" s="309"/>
      <c r="S5" s="301" t="s">
        <v>63</v>
      </c>
      <c r="T5" s="302"/>
      <c r="U5" s="302"/>
      <c r="V5" s="303"/>
      <c r="W5" s="301" t="s">
        <v>128</v>
      </c>
      <c r="X5" s="302"/>
      <c r="Y5" s="302"/>
      <c r="Z5" s="303"/>
    </row>
    <row r="6" spans="1:26" s="5" customFormat="1" ht="13.5" thickBot="1">
      <c r="A6" s="16"/>
      <c r="B6" s="38"/>
      <c r="C6" s="42" t="s">
        <v>135</v>
      </c>
      <c r="D6" s="41"/>
      <c r="E6" s="41"/>
      <c r="F6" s="45"/>
      <c r="G6" s="42" t="s">
        <v>1</v>
      </c>
      <c r="H6" s="41"/>
      <c r="I6" s="41"/>
      <c r="J6" s="45"/>
      <c r="K6" s="287" t="s">
        <v>2</v>
      </c>
      <c r="L6" s="288"/>
      <c r="M6" s="288"/>
      <c r="N6" s="289"/>
      <c r="O6" s="287" t="s">
        <v>3</v>
      </c>
      <c r="P6" s="288"/>
      <c r="Q6" s="288"/>
      <c r="R6" s="289"/>
      <c r="S6" s="42" t="s">
        <v>65</v>
      </c>
      <c r="T6" s="41"/>
      <c r="U6" s="41"/>
      <c r="V6" s="49"/>
      <c r="W6" s="42" t="s">
        <v>134</v>
      </c>
      <c r="X6" s="41"/>
      <c r="Y6" s="41"/>
      <c r="Z6" s="49"/>
    </row>
    <row r="7" spans="1:26" ht="0.75" customHeight="1" hidden="1" thickBot="1">
      <c r="A7" s="18"/>
      <c r="B7" s="39"/>
      <c r="C7" s="22"/>
      <c r="D7" s="9"/>
      <c r="E7" s="9"/>
      <c r="F7" s="43"/>
      <c r="G7" s="22"/>
      <c r="H7" s="9"/>
      <c r="I7" s="9"/>
      <c r="J7" s="43"/>
      <c r="K7" s="22"/>
      <c r="L7" s="9"/>
      <c r="M7" s="9"/>
      <c r="N7" s="43"/>
      <c r="O7" s="130"/>
      <c r="P7" s="129"/>
      <c r="Q7" s="129"/>
      <c r="R7" s="131"/>
      <c r="S7" s="22"/>
      <c r="T7" s="9"/>
      <c r="U7" s="9"/>
      <c r="V7" s="23"/>
      <c r="W7" s="22"/>
      <c r="X7" s="9"/>
      <c r="Y7" s="9"/>
      <c r="Z7" s="23"/>
    </row>
    <row r="8" spans="1:31" ht="62.25" customHeight="1" thickBot="1">
      <c r="A8" s="220"/>
      <c r="B8" s="219"/>
      <c r="C8" s="218" t="s">
        <v>4</v>
      </c>
      <c r="D8" s="221" t="s">
        <v>5</v>
      </c>
      <c r="E8" s="222" t="s">
        <v>6</v>
      </c>
      <c r="F8" s="223" t="s">
        <v>7</v>
      </c>
      <c r="G8" s="218" t="s">
        <v>4</v>
      </c>
      <c r="H8" s="221" t="s">
        <v>5</v>
      </c>
      <c r="I8" s="222" t="s">
        <v>6</v>
      </c>
      <c r="J8" s="223" t="s">
        <v>7</v>
      </c>
      <c r="K8" s="218" t="s">
        <v>4</v>
      </c>
      <c r="L8" s="221" t="s">
        <v>5</v>
      </c>
      <c r="M8" s="222" t="s">
        <v>6</v>
      </c>
      <c r="N8" s="223" t="s">
        <v>7</v>
      </c>
      <c r="O8" s="218" t="s">
        <v>4</v>
      </c>
      <c r="P8" s="221" t="s">
        <v>5</v>
      </c>
      <c r="Q8" s="222" t="s">
        <v>6</v>
      </c>
      <c r="R8" s="223" t="s">
        <v>7</v>
      </c>
      <c r="S8" s="218" t="s">
        <v>4</v>
      </c>
      <c r="T8" s="221" t="s">
        <v>5</v>
      </c>
      <c r="U8" s="222" t="s">
        <v>6</v>
      </c>
      <c r="V8" s="224" t="s">
        <v>7</v>
      </c>
      <c r="W8" s="218" t="s">
        <v>4</v>
      </c>
      <c r="X8" s="221" t="s">
        <v>5</v>
      </c>
      <c r="Y8" s="222" t="s">
        <v>6</v>
      </c>
      <c r="Z8" s="224" t="s">
        <v>7</v>
      </c>
      <c r="AB8" s="78" t="s">
        <v>35</v>
      </c>
      <c r="AC8" s="79" t="s">
        <v>10</v>
      </c>
      <c r="AE8" s="88"/>
    </row>
    <row r="9" spans="1:31" ht="24.75" customHeight="1" thickBot="1">
      <c r="A9" s="225">
        <v>1</v>
      </c>
      <c r="B9" s="226" t="s">
        <v>67</v>
      </c>
      <c r="C9" s="227">
        <v>3</v>
      </c>
      <c r="D9" s="228" t="s">
        <v>260</v>
      </c>
      <c r="E9" s="229">
        <f>VLOOKUP(C9,position,2,TRUE)</f>
        <v>4</v>
      </c>
      <c r="F9" s="230">
        <f>E9</f>
        <v>4</v>
      </c>
      <c r="G9" s="227">
        <v>4</v>
      </c>
      <c r="H9" s="228" t="s">
        <v>261</v>
      </c>
      <c r="I9" s="229">
        <f>VLOOKUP(G9,position,2,TRUE)</f>
        <v>3</v>
      </c>
      <c r="J9" s="230">
        <f>I9</f>
        <v>3</v>
      </c>
      <c r="K9" s="227">
        <v>2</v>
      </c>
      <c r="L9" s="228" t="s">
        <v>262</v>
      </c>
      <c r="M9" s="229">
        <f>VLOOKUP(K9,position,2,TRUE)</f>
        <v>5</v>
      </c>
      <c r="N9" s="230">
        <f>M9</f>
        <v>5</v>
      </c>
      <c r="O9" s="227">
        <v>1</v>
      </c>
      <c r="P9" s="228" t="s">
        <v>259</v>
      </c>
      <c r="Q9" s="229">
        <f aca="true" t="shared" si="0" ref="Q9:Q40">VLOOKUP(O9,position,2,TRUE)</f>
        <v>6</v>
      </c>
      <c r="R9" s="230">
        <f>Q9</f>
        <v>6</v>
      </c>
      <c r="S9" s="227">
        <v>5</v>
      </c>
      <c r="T9" s="228" t="s">
        <v>263</v>
      </c>
      <c r="U9" s="229">
        <f>VLOOKUP(S9,position,2,TRUE)</f>
        <v>2</v>
      </c>
      <c r="V9" s="231">
        <f>U9</f>
        <v>2</v>
      </c>
      <c r="W9" s="227" t="s">
        <v>64</v>
      </c>
      <c r="X9" s="228" t="s">
        <v>64</v>
      </c>
      <c r="Y9" s="229">
        <f>VLOOKUP(W9,position,2,TRUE)</f>
        <v>0</v>
      </c>
      <c r="Z9" s="231">
        <f>Y9</f>
        <v>0</v>
      </c>
      <c r="AB9" s="80">
        <v>1</v>
      </c>
      <c r="AC9" s="81">
        <v>6</v>
      </c>
      <c r="AE9" s="149"/>
    </row>
    <row r="10" spans="1:31" ht="24.75" customHeight="1" thickBot="1">
      <c r="A10" s="19">
        <v>2</v>
      </c>
      <c r="B10" s="152" t="s">
        <v>68</v>
      </c>
      <c r="C10" s="227">
        <v>6</v>
      </c>
      <c r="D10" s="228">
        <v>22.75</v>
      </c>
      <c r="E10" s="232">
        <f aca="true" t="shared" si="1" ref="E10:E47">VLOOKUP(C10,position,2,TRUE)</f>
        <v>1</v>
      </c>
      <c r="F10" s="233">
        <f>F9+E10</f>
        <v>5</v>
      </c>
      <c r="G10" s="227">
        <v>2</v>
      </c>
      <c r="H10" s="228">
        <v>19.68</v>
      </c>
      <c r="I10" s="232">
        <f aca="true" t="shared" si="2" ref="I10:I47">VLOOKUP(G10,position,2,TRUE)</f>
        <v>5</v>
      </c>
      <c r="J10" s="233">
        <f>J9+I10</f>
        <v>8</v>
      </c>
      <c r="K10" s="227">
        <v>4</v>
      </c>
      <c r="L10" s="228">
        <v>20.7</v>
      </c>
      <c r="M10" s="232">
        <f aca="true" t="shared" si="3" ref="M10:M47">VLOOKUP(K10,position,2,TRUE)</f>
        <v>3</v>
      </c>
      <c r="N10" s="233">
        <f>N9+M10</f>
        <v>8</v>
      </c>
      <c r="O10" s="227">
        <v>1</v>
      </c>
      <c r="P10" s="228">
        <v>18.84</v>
      </c>
      <c r="Q10" s="232">
        <f t="shared" si="0"/>
        <v>6</v>
      </c>
      <c r="R10" s="233">
        <f aca="true" t="shared" si="4" ref="R10:R47">R9+Q10</f>
        <v>12</v>
      </c>
      <c r="S10" s="227">
        <v>3</v>
      </c>
      <c r="T10" s="228">
        <v>19.78</v>
      </c>
      <c r="U10" s="232">
        <f aca="true" t="shared" si="5" ref="U10:U47">VLOOKUP(S10,position,2,TRUE)</f>
        <v>4</v>
      </c>
      <c r="V10" s="126">
        <f>V9+U10</f>
        <v>6</v>
      </c>
      <c r="W10" s="227">
        <v>5</v>
      </c>
      <c r="X10" s="228">
        <v>21.22</v>
      </c>
      <c r="Y10" s="232">
        <f aca="true" t="shared" si="6" ref="Y10:Y47">VLOOKUP(W10,position,2,TRUE)</f>
        <v>2</v>
      </c>
      <c r="Z10" s="126">
        <f>Z9+Y10</f>
        <v>2</v>
      </c>
      <c r="AB10" s="80">
        <v>2</v>
      </c>
      <c r="AC10" s="81">
        <v>5</v>
      </c>
      <c r="AE10" s="150"/>
    </row>
    <row r="11" spans="1:31" ht="24.75" customHeight="1" thickBot="1">
      <c r="A11" s="20">
        <v>3</v>
      </c>
      <c r="B11" s="152" t="s">
        <v>69</v>
      </c>
      <c r="C11" s="227">
        <v>6</v>
      </c>
      <c r="D11" s="228">
        <v>31.78</v>
      </c>
      <c r="E11" s="232">
        <f t="shared" si="1"/>
        <v>1</v>
      </c>
      <c r="F11" s="233">
        <f aca="true" t="shared" si="7" ref="F11:F47">F10+E11</f>
        <v>6</v>
      </c>
      <c r="G11" s="227">
        <v>4</v>
      </c>
      <c r="H11" s="228">
        <v>20.45</v>
      </c>
      <c r="I11" s="232">
        <f t="shared" si="2"/>
        <v>3</v>
      </c>
      <c r="J11" s="233">
        <f aca="true" t="shared" si="8" ref="J11:J47">J10+I11</f>
        <v>11</v>
      </c>
      <c r="K11" s="227">
        <v>3</v>
      </c>
      <c r="L11" s="228">
        <v>20.43</v>
      </c>
      <c r="M11" s="232">
        <f t="shared" si="3"/>
        <v>4</v>
      </c>
      <c r="N11" s="233">
        <f aca="true" t="shared" si="9" ref="N11:N47">N10+M11</f>
        <v>12</v>
      </c>
      <c r="O11" s="227">
        <v>1</v>
      </c>
      <c r="P11" s="228">
        <v>18.6</v>
      </c>
      <c r="Q11" s="232">
        <f t="shared" si="0"/>
        <v>6</v>
      </c>
      <c r="R11" s="233">
        <f t="shared" si="4"/>
        <v>18</v>
      </c>
      <c r="S11" s="227">
        <v>5</v>
      </c>
      <c r="T11" s="228">
        <v>22.93</v>
      </c>
      <c r="U11" s="232">
        <f t="shared" si="5"/>
        <v>2</v>
      </c>
      <c r="V11" s="126">
        <f aca="true" t="shared" si="10" ref="V11:V47">V10+U11</f>
        <v>8</v>
      </c>
      <c r="W11" s="227">
        <v>2</v>
      </c>
      <c r="X11" s="228">
        <v>19.67</v>
      </c>
      <c r="Y11" s="232">
        <f t="shared" si="6"/>
        <v>5</v>
      </c>
      <c r="Z11" s="126">
        <f aca="true" t="shared" si="11" ref="Z11:Z47">Z10+Y11</f>
        <v>7</v>
      </c>
      <c r="AB11" s="80">
        <v>3</v>
      </c>
      <c r="AC11" s="81">
        <v>4</v>
      </c>
      <c r="AE11" s="149"/>
    </row>
    <row r="12" spans="1:31" ht="24.75" customHeight="1" thickBot="1">
      <c r="A12" s="20">
        <v>4</v>
      </c>
      <c r="B12" s="152" t="s">
        <v>70</v>
      </c>
      <c r="C12" s="227">
        <v>4</v>
      </c>
      <c r="D12" s="228">
        <v>23.05</v>
      </c>
      <c r="E12" s="232">
        <f t="shared" si="1"/>
        <v>3</v>
      </c>
      <c r="F12" s="233">
        <f t="shared" si="7"/>
        <v>9</v>
      </c>
      <c r="G12" s="227">
        <v>2</v>
      </c>
      <c r="H12" s="228">
        <v>21.84</v>
      </c>
      <c r="I12" s="232">
        <f>VLOOKUP(G12,position,2,TRUE)</f>
        <v>5</v>
      </c>
      <c r="J12" s="233">
        <f>J11+I12</f>
        <v>16</v>
      </c>
      <c r="K12" s="227">
        <v>3</v>
      </c>
      <c r="L12" s="228">
        <v>22.15</v>
      </c>
      <c r="M12" s="232">
        <f t="shared" si="3"/>
        <v>4</v>
      </c>
      <c r="N12" s="233">
        <f t="shared" si="9"/>
        <v>16</v>
      </c>
      <c r="O12" s="227">
        <v>1</v>
      </c>
      <c r="P12" s="228">
        <v>19.76</v>
      </c>
      <c r="Q12" s="232">
        <f t="shared" si="0"/>
        <v>6</v>
      </c>
      <c r="R12" s="233">
        <f t="shared" si="4"/>
        <v>24</v>
      </c>
      <c r="S12" s="227">
        <v>5</v>
      </c>
      <c r="T12" s="228">
        <v>25.35</v>
      </c>
      <c r="U12" s="232">
        <f t="shared" si="5"/>
        <v>2</v>
      </c>
      <c r="V12" s="126">
        <f t="shared" si="10"/>
        <v>10</v>
      </c>
      <c r="W12" s="227">
        <v>6</v>
      </c>
      <c r="X12" s="228">
        <v>27.93</v>
      </c>
      <c r="Y12" s="232">
        <f t="shared" si="6"/>
        <v>1</v>
      </c>
      <c r="Z12" s="126">
        <f t="shared" si="11"/>
        <v>8</v>
      </c>
      <c r="AB12" s="80">
        <v>4</v>
      </c>
      <c r="AC12" s="81">
        <v>3</v>
      </c>
      <c r="AE12" s="149"/>
    </row>
    <row r="13" spans="1:31" ht="24.75" customHeight="1" thickBot="1">
      <c r="A13" s="20">
        <v>5</v>
      </c>
      <c r="B13" s="152" t="s">
        <v>71</v>
      </c>
      <c r="C13" s="227">
        <v>5</v>
      </c>
      <c r="D13" s="228">
        <v>26</v>
      </c>
      <c r="E13" s="232">
        <f t="shared" si="1"/>
        <v>2</v>
      </c>
      <c r="F13" s="233">
        <f t="shared" si="7"/>
        <v>11</v>
      </c>
      <c r="G13" s="227">
        <v>1</v>
      </c>
      <c r="H13" s="228">
        <v>20.57</v>
      </c>
      <c r="I13" s="232">
        <f t="shared" si="2"/>
        <v>6</v>
      </c>
      <c r="J13" s="233">
        <f t="shared" si="8"/>
        <v>22</v>
      </c>
      <c r="K13" s="227">
        <v>2</v>
      </c>
      <c r="L13" s="228">
        <v>21.88</v>
      </c>
      <c r="M13" s="232">
        <f t="shared" si="3"/>
        <v>5</v>
      </c>
      <c r="N13" s="233">
        <f t="shared" si="9"/>
        <v>21</v>
      </c>
      <c r="O13" s="227">
        <v>3</v>
      </c>
      <c r="P13" s="228">
        <v>22.43</v>
      </c>
      <c r="Q13" s="232">
        <f t="shared" si="0"/>
        <v>4</v>
      </c>
      <c r="R13" s="233">
        <f t="shared" si="4"/>
        <v>28</v>
      </c>
      <c r="S13" s="227">
        <v>6</v>
      </c>
      <c r="T13" s="228">
        <v>26.45</v>
      </c>
      <c r="U13" s="232">
        <f t="shared" si="5"/>
        <v>1</v>
      </c>
      <c r="V13" s="126">
        <f t="shared" si="10"/>
        <v>11</v>
      </c>
      <c r="W13" s="227">
        <v>4</v>
      </c>
      <c r="X13" s="228">
        <v>23.54</v>
      </c>
      <c r="Y13" s="232">
        <f t="shared" si="6"/>
        <v>3</v>
      </c>
      <c r="Z13" s="126">
        <f t="shared" si="11"/>
        <v>11</v>
      </c>
      <c r="AB13" s="80">
        <v>5</v>
      </c>
      <c r="AC13" s="81">
        <v>2</v>
      </c>
      <c r="AE13" s="149"/>
    </row>
    <row r="14" spans="1:31" ht="24.75" customHeight="1" thickBot="1">
      <c r="A14" s="20">
        <v>6</v>
      </c>
      <c r="B14" s="152" t="s">
        <v>72</v>
      </c>
      <c r="C14" s="227" t="s">
        <v>12</v>
      </c>
      <c r="D14" s="228" t="s">
        <v>12</v>
      </c>
      <c r="E14" s="232">
        <f t="shared" si="1"/>
        <v>0</v>
      </c>
      <c r="F14" s="233">
        <f t="shared" si="7"/>
        <v>11</v>
      </c>
      <c r="G14" s="227">
        <v>2</v>
      </c>
      <c r="H14" s="228">
        <v>32.54</v>
      </c>
      <c r="I14" s="232">
        <f t="shared" si="2"/>
        <v>5</v>
      </c>
      <c r="J14" s="233">
        <f t="shared" si="8"/>
        <v>27</v>
      </c>
      <c r="K14" s="227">
        <v>1</v>
      </c>
      <c r="L14" s="228">
        <v>26.97</v>
      </c>
      <c r="M14" s="232">
        <f t="shared" si="3"/>
        <v>6</v>
      </c>
      <c r="N14" s="233">
        <f t="shared" si="9"/>
        <v>27</v>
      </c>
      <c r="O14" s="227">
        <v>3</v>
      </c>
      <c r="P14" s="228">
        <v>34.27</v>
      </c>
      <c r="Q14" s="232">
        <f t="shared" si="0"/>
        <v>4</v>
      </c>
      <c r="R14" s="233">
        <f t="shared" si="4"/>
        <v>32</v>
      </c>
      <c r="S14" s="227">
        <v>4</v>
      </c>
      <c r="T14" s="228">
        <v>45.2</v>
      </c>
      <c r="U14" s="232">
        <f t="shared" si="5"/>
        <v>3</v>
      </c>
      <c r="V14" s="126">
        <f t="shared" si="10"/>
        <v>14</v>
      </c>
      <c r="W14" s="227" t="s">
        <v>12</v>
      </c>
      <c r="X14" s="228" t="s">
        <v>12</v>
      </c>
      <c r="Y14" s="232">
        <f t="shared" si="6"/>
        <v>0</v>
      </c>
      <c r="Z14" s="126">
        <f t="shared" si="11"/>
        <v>11</v>
      </c>
      <c r="AB14" s="80">
        <v>6</v>
      </c>
      <c r="AC14" s="81">
        <v>1</v>
      </c>
      <c r="AE14" s="149"/>
    </row>
    <row r="15" spans="1:31" ht="24.75" customHeight="1" thickBot="1">
      <c r="A15" s="20">
        <v>7</v>
      </c>
      <c r="B15" s="152" t="s">
        <v>73</v>
      </c>
      <c r="C15" s="227">
        <v>2</v>
      </c>
      <c r="D15" s="228">
        <v>33.36</v>
      </c>
      <c r="E15" s="232">
        <f t="shared" si="1"/>
        <v>5</v>
      </c>
      <c r="F15" s="233">
        <f t="shared" si="7"/>
        <v>16</v>
      </c>
      <c r="G15" s="227">
        <v>5</v>
      </c>
      <c r="H15" s="228">
        <v>36.11</v>
      </c>
      <c r="I15" s="232">
        <f t="shared" si="2"/>
        <v>2</v>
      </c>
      <c r="J15" s="233">
        <f t="shared" si="8"/>
        <v>29</v>
      </c>
      <c r="K15" s="227" t="s">
        <v>12</v>
      </c>
      <c r="L15" s="228" t="s">
        <v>12</v>
      </c>
      <c r="M15" s="232">
        <f t="shared" si="3"/>
        <v>0</v>
      </c>
      <c r="N15" s="233">
        <f t="shared" si="9"/>
        <v>27</v>
      </c>
      <c r="O15" s="227">
        <v>3</v>
      </c>
      <c r="P15" s="228">
        <v>34.2</v>
      </c>
      <c r="Q15" s="232">
        <f t="shared" si="0"/>
        <v>4</v>
      </c>
      <c r="R15" s="233">
        <f t="shared" si="4"/>
        <v>36</v>
      </c>
      <c r="S15" s="227">
        <v>1</v>
      </c>
      <c r="T15" s="228">
        <v>31.9</v>
      </c>
      <c r="U15" s="232">
        <f t="shared" si="5"/>
        <v>6</v>
      </c>
      <c r="V15" s="126">
        <f t="shared" si="10"/>
        <v>20</v>
      </c>
      <c r="W15" s="227">
        <v>4</v>
      </c>
      <c r="X15" s="228">
        <v>34.77</v>
      </c>
      <c r="Y15" s="232">
        <f t="shared" si="6"/>
        <v>3</v>
      </c>
      <c r="Z15" s="126">
        <f t="shared" si="11"/>
        <v>14</v>
      </c>
      <c r="AB15" s="80" t="s">
        <v>64</v>
      </c>
      <c r="AC15" s="81">
        <v>0</v>
      </c>
      <c r="AE15" s="149"/>
    </row>
    <row r="16" spans="1:31" ht="24.75" customHeight="1" thickBot="1">
      <c r="A16" s="20">
        <v>8</v>
      </c>
      <c r="B16" s="152" t="s">
        <v>74</v>
      </c>
      <c r="C16" s="227">
        <v>5</v>
      </c>
      <c r="D16" s="228" t="s">
        <v>264</v>
      </c>
      <c r="E16" s="232">
        <f t="shared" si="1"/>
        <v>2</v>
      </c>
      <c r="F16" s="233">
        <f t="shared" si="7"/>
        <v>18</v>
      </c>
      <c r="G16" s="227">
        <v>1</v>
      </c>
      <c r="H16" s="228" t="s">
        <v>265</v>
      </c>
      <c r="I16" s="232">
        <f t="shared" si="2"/>
        <v>6</v>
      </c>
      <c r="J16" s="233">
        <f t="shared" si="8"/>
        <v>35</v>
      </c>
      <c r="K16" s="227">
        <v>3</v>
      </c>
      <c r="L16" s="228" t="s">
        <v>266</v>
      </c>
      <c r="M16" s="232">
        <f t="shared" si="3"/>
        <v>4</v>
      </c>
      <c r="N16" s="233">
        <f t="shared" si="9"/>
        <v>31</v>
      </c>
      <c r="O16" s="227">
        <v>2</v>
      </c>
      <c r="P16" s="228" t="s">
        <v>267</v>
      </c>
      <c r="Q16" s="232">
        <f t="shared" si="0"/>
        <v>5</v>
      </c>
      <c r="R16" s="233">
        <f t="shared" si="4"/>
        <v>41</v>
      </c>
      <c r="S16" s="227">
        <v>4</v>
      </c>
      <c r="T16" s="228" t="s">
        <v>268</v>
      </c>
      <c r="U16" s="232">
        <f t="shared" si="5"/>
        <v>3</v>
      </c>
      <c r="V16" s="126">
        <f t="shared" si="10"/>
        <v>23</v>
      </c>
      <c r="W16" s="227">
        <v>6</v>
      </c>
      <c r="X16" s="228" t="s">
        <v>269</v>
      </c>
      <c r="Y16" s="232">
        <f t="shared" si="6"/>
        <v>1</v>
      </c>
      <c r="Z16" s="126">
        <f t="shared" si="11"/>
        <v>15</v>
      </c>
      <c r="AB16" s="80" t="s">
        <v>12</v>
      </c>
      <c r="AC16" s="81">
        <v>0</v>
      </c>
      <c r="AE16" s="149"/>
    </row>
    <row r="17" spans="1:31" ht="24.75" customHeight="1" thickBot="1">
      <c r="A17" s="20">
        <v>9</v>
      </c>
      <c r="B17" s="152" t="s">
        <v>75</v>
      </c>
      <c r="C17" s="227">
        <v>5</v>
      </c>
      <c r="D17" s="228" t="s">
        <v>270</v>
      </c>
      <c r="E17" s="232">
        <f t="shared" si="1"/>
        <v>2</v>
      </c>
      <c r="F17" s="233">
        <f t="shared" si="7"/>
        <v>20</v>
      </c>
      <c r="G17" s="227">
        <v>2</v>
      </c>
      <c r="H17" s="228" t="s">
        <v>271</v>
      </c>
      <c r="I17" s="232">
        <f t="shared" si="2"/>
        <v>5</v>
      </c>
      <c r="J17" s="233">
        <f t="shared" si="8"/>
        <v>40</v>
      </c>
      <c r="K17" s="227">
        <v>3</v>
      </c>
      <c r="L17" s="228" t="s">
        <v>272</v>
      </c>
      <c r="M17" s="232">
        <f t="shared" si="3"/>
        <v>4</v>
      </c>
      <c r="N17" s="233">
        <f t="shared" si="9"/>
        <v>35</v>
      </c>
      <c r="O17" s="227">
        <v>1</v>
      </c>
      <c r="P17" s="228" t="s">
        <v>273</v>
      </c>
      <c r="Q17" s="232">
        <f t="shared" si="0"/>
        <v>6</v>
      </c>
      <c r="R17" s="233">
        <f t="shared" si="4"/>
        <v>47</v>
      </c>
      <c r="S17" s="227">
        <v>4</v>
      </c>
      <c r="T17" s="228" t="s">
        <v>274</v>
      </c>
      <c r="U17" s="232">
        <f t="shared" si="5"/>
        <v>3</v>
      </c>
      <c r="V17" s="126">
        <f t="shared" si="10"/>
        <v>26</v>
      </c>
      <c r="W17" s="227">
        <v>6</v>
      </c>
      <c r="X17" s="228" t="s">
        <v>275</v>
      </c>
      <c r="Y17" s="232">
        <f t="shared" si="6"/>
        <v>1</v>
      </c>
      <c r="Z17" s="126">
        <f t="shared" si="11"/>
        <v>16</v>
      </c>
      <c r="AB17" s="80" t="s">
        <v>11</v>
      </c>
      <c r="AC17" s="81">
        <v>0</v>
      </c>
      <c r="AE17" s="149"/>
    </row>
    <row r="18" spans="1:31" ht="24.75" customHeight="1" thickBot="1">
      <c r="A18" s="20">
        <v>10</v>
      </c>
      <c r="B18" s="152" t="s">
        <v>76</v>
      </c>
      <c r="C18" s="227">
        <v>3</v>
      </c>
      <c r="D18" s="228" t="s">
        <v>276</v>
      </c>
      <c r="E18" s="232">
        <f t="shared" si="1"/>
        <v>4</v>
      </c>
      <c r="F18" s="233">
        <f t="shared" si="7"/>
        <v>24</v>
      </c>
      <c r="G18" s="227">
        <v>1</v>
      </c>
      <c r="H18" s="228" t="s">
        <v>277</v>
      </c>
      <c r="I18" s="232">
        <f t="shared" si="2"/>
        <v>6</v>
      </c>
      <c r="J18" s="233">
        <f t="shared" si="8"/>
        <v>46</v>
      </c>
      <c r="K18" s="227">
        <v>2</v>
      </c>
      <c r="L18" s="228" t="s">
        <v>278</v>
      </c>
      <c r="M18" s="232">
        <f t="shared" si="3"/>
        <v>5</v>
      </c>
      <c r="N18" s="233">
        <f t="shared" si="9"/>
        <v>40</v>
      </c>
      <c r="O18" s="227" t="s">
        <v>12</v>
      </c>
      <c r="P18" s="228" t="s">
        <v>12</v>
      </c>
      <c r="Q18" s="232">
        <f t="shared" si="0"/>
        <v>0</v>
      </c>
      <c r="R18" s="233">
        <f t="shared" si="4"/>
        <v>47</v>
      </c>
      <c r="S18" s="227">
        <v>4</v>
      </c>
      <c r="T18" s="228" t="s">
        <v>279</v>
      </c>
      <c r="U18" s="232">
        <f t="shared" si="5"/>
        <v>3</v>
      </c>
      <c r="V18" s="126">
        <f t="shared" si="10"/>
        <v>29</v>
      </c>
      <c r="W18" s="227">
        <v>5</v>
      </c>
      <c r="X18" s="228" t="s">
        <v>280</v>
      </c>
      <c r="Y18" s="232">
        <f t="shared" si="6"/>
        <v>2</v>
      </c>
      <c r="Z18" s="126">
        <f t="shared" si="11"/>
        <v>18</v>
      </c>
      <c r="AB18" s="82" t="s">
        <v>14</v>
      </c>
      <c r="AC18" s="83">
        <v>0</v>
      </c>
      <c r="AE18" s="149"/>
    </row>
    <row r="19" spans="1:31" ht="24.75" customHeight="1" thickBot="1">
      <c r="A19" s="20">
        <v>11</v>
      </c>
      <c r="B19" s="152" t="s">
        <v>77</v>
      </c>
      <c r="C19" s="227">
        <v>4</v>
      </c>
      <c r="D19" s="228" t="s">
        <v>281</v>
      </c>
      <c r="E19" s="232">
        <f t="shared" si="1"/>
        <v>3</v>
      </c>
      <c r="F19" s="233">
        <f t="shared" si="7"/>
        <v>27</v>
      </c>
      <c r="G19" s="227">
        <v>2</v>
      </c>
      <c r="H19" s="228" t="s">
        <v>282</v>
      </c>
      <c r="I19" s="232">
        <f t="shared" si="2"/>
        <v>5</v>
      </c>
      <c r="J19" s="233">
        <f t="shared" si="8"/>
        <v>51</v>
      </c>
      <c r="K19" s="227">
        <v>1</v>
      </c>
      <c r="L19" s="228" t="s">
        <v>283</v>
      </c>
      <c r="M19" s="232">
        <f t="shared" si="3"/>
        <v>6</v>
      </c>
      <c r="N19" s="233">
        <f t="shared" si="9"/>
        <v>46</v>
      </c>
      <c r="O19" s="227" t="s">
        <v>12</v>
      </c>
      <c r="P19" s="228" t="s">
        <v>12</v>
      </c>
      <c r="Q19" s="232">
        <f t="shared" si="0"/>
        <v>0</v>
      </c>
      <c r="R19" s="233">
        <f t="shared" si="4"/>
        <v>47</v>
      </c>
      <c r="S19" s="227">
        <v>3</v>
      </c>
      <c r="T19" s="228" t="s">
        <v>284</v>
      </c>
      <c r="U19" s="232">
        <f t="shared" si="5"/>
        <v>4</v>
      </c>
      <c r="V19" s="126">
        <f t="shared" si="10"/>
        <v>33</v>
      </c>
      <c r="W19" s="227">
        <v>5</v>
      </c>
      <c r="X19" s="228" t="s">
        <v>285</v>
      </c>
      <c r="Y19" s="232">
        <f t="shared" si="6"/>
        <v>2</v>
      </c>
      <c r="Z19" s="126">
        <f t="shared" si="11"/>
        <v>20</v>
      </c>
      <c r="AE19" s="149"/>
    </row>
    <row r="20" spans="1:31" ht="24.75" customHeight="1" thickBot="1">
      <c r="A20" s="20">
        <v>12</v>
      </c>
      <c r="B20" s="152" t="s">
        <v>78</v>
      </c>
      <c r="C20" s="227">
        <v>1</v>
      </c>
      <c r="D20" s="228" t="s">
        <v>286</v>
      </c>
      <c r="E20" s="232">
        <f t="shared" si="1"/>
        <v>6</v>
      </c>
      <c r="F20" s="233">
        <f t="shared" si="7"/>
        <v>33</v>
      </c>
      <c r="G20" s="227">
        <v>3</v>
      </c>
      <c r="H20" s="228" t="s">
        <v>287</v>
      </c>
      <c r="I20" s="232">
        <f t="shared" si="2"/>
        <v>4</v>
      </c>
      <c r="J20" s="233">
        <f t="shared" si="8"/>
        <v>55</v>
      </c>
      <c r="K20" s="227" t="s">
        <v>64</v>
      </c>
      <c r="L20" s="228" t="s">
        <v>64</v>
      </c>
      <c r="M20" s="232">
        <f t="shared" si="3"/>
        <v>0</v>
      </c>
      <c r="N20" s="233">
        <f t="shared" si="9"/>
        <v>46</v>
      </c>
      <c r="O20" s="227">
        <v>2</v>
      </c>
      <c r="P20" s="228" t="s">
        <v>288</v>
      </c>
      <c r="Q20" s="232">
        <f t="shared" si="0"/>
        <v>5</v>
      </c>
      <c r="R20" s="233">
        <f t="shared" si="4"/>
        <v>52</v>
      </c>
      <c r="S20" s="227" t="s">
        <v>11</v>
      </c>
      <c r="T20" s="228" t="s">
        <v>289</v>
      </c>
      <c r="U20" s="232">
        <f t="shared" si="5"/>
        <v>0</v>
      </c>
      <c r="V20" s="126">
        <f t="shared" si="10"/>
        <v>33</v>
      </c>
      <c r="W20" s="227" t="s">
        <v>64</v>
      </c>
      <c r="X20" s="228" t="s">
        <v>64</v>
      </c>
      <c r="Y20" s="232">
        <f t="shared" si="6"/>
        <v>0</v>
      </c>
      <c r="Z20" s="126">
        <f t="shared" si="11"/>
        <v>20</v>
      </c>
      <c r="AE20" s="149"/>
    </row>
    <row r="21" spans="1:31" ht="24.75" customHeight="1" thickBot="1">
      <c r="A21" s="20">
        <v>13</v>
      </c>
      <c r="B21" s="152" t="s">
        <v>79</v>
      </c>
      <c r="C21" s="227">
        <v>1</v>
      </c>
      <c r="D21" s="228" t="s">
        <v>291</v>
      </c>
      <c r="E21" s="232">
        <f t="shared" si="1"/>
        <v>6</v>
      </c>
      <c r="F21" s="233">
        <f t="shared" si="7"/>
        <v>39</v>
      </c>
      <c r="G21" s="227" t="s">
        <v>11</v>
      </c>
      <c r="H21" s="228" t="s">
        <v>290</v>
      </c>
      <c r="I21" s="232">
        <f t="shared" si="2"/>
        <v>0</v>
      </c>
      <c r="J21" s="233">
        <f t="shared" si="8"/>
        <v>55</v>
      </c>
      <c r="K21" s="227" t="s">
        <v>64</v>
      </c>
      <c r="L21" s="228" t="s">
        <v>64</v>
      </c>
      <c r="M21" s="232">
        <f t="shared" si="3"/>
        <v>0</v>
      </c>
      <c r="N21" s="233">
        <f t="shared" si="9"/>
        <v>46</v>
      </c>
      <c r="O21" s="227">
        <v>2</v>
      </c>
      <c r="P21" s="228" t="s">
        <v>292</v>
      </c>
      <c r="Q21" s="232">
        <f t="shared" si="0"/>
        <v>5</v>
      </c>
      <c r="R21" s="233">
        <f t="shared" si="4"/>
        <v>57</v>
      </c>
      <c r="S21" s="227" t="s">
        <v>11</v>
      </c>
      <c r="T21" s="228" t="s">
        <v>12</v>
      </c>
      <c r="U21" s="232">
        <f t="shared" si="5"/>
        <v>0</v>
      </c>
      <c r="V21" s="126">
        <f t="shared" si="10"/>
        <v>33</v>
      </c>
      <c r="W21" s="227" t="s">
        <v>64</v>
      </c>
      <c r="X21" s="228" t="s">
        <v>64</v>
      </c>
      <c r="Y21" s="232">
        <f t="shared" si="6"/>
        <v>0</v>
      </c>
      <c r="Z21" s="126">
        <f t="shared" si="11"/>
        <v>20</v>
      </c>
      <c r="AE21" s="149"/>
    </row>
    <row r="22" spans="1:31" ht="24.75" customHeight="1" thickBot="1">
      <c r="A22" s="20">
        <v>14</v>
      </c>
      <c r="B22" s="152" t="s">
        <v>80</v>
      </c>
      <c r="C22" s="227">
        <v>4</v>
      </c>
      <c r="D22" s="228">
        <v>20.89</v>
      </c>
      <c r="E22" s="232">
        <f t="shared" si="1"/>
        <v>3</v>
      </c>
      <c r="F22" s="233">
        <f t="shared" si="7"/>
        <v>42</v>
      </c>
      <c r="G22" s="227">
        <v>1</v>
      </c>
      <c r="H22" s="228">
        <v>19.22</v>
      </c>
      <c r="I22" s="232">
        <f t="shared" si="2"/>
        <v>6</v>
      </c>
      <c r="J22" s="233">
        <f t="shared" si="8"/>
        <v>61</v>
      </c>
      <c r="K22" s="227">
        <v>3</v>
      </c>
      <c r="L22" s="228">
        <v>20.84</v>
      </c>
      <c r="M22" s="232">
        <f t="shared" si="3"/>
        <v>4</v>
      </c>
      <c r="N22" s="233">
        <f t="shared" si="9"/>
        <v>50</v>
      </c>
      <c r="O22" s="227">
        <v>2</v>
      </c>
      <c r="P22" s="228">
        <v>20.36</v>
      </c>
      <c r="Q22" s="232">
        <f t="shared" si="0"/>
        <v>5</v>
      </c>
      <c r="R22" s="233">
        <f t="shared" si="4"/>
        <v>62</v>
      </c>
      <c r="S22" s="227">
        <v>6</v>
      </c>
      <c r="T22" s="228">
        <v>24.31</v>
      </c>
      <c r="U22" s="232">
        <f t="shared" si="5"/>
        <v>1</v>
      </c>
      <c r="V22" s="126">
        <f t="shared" si="10"/>
        <v>34</v>
      </c>
      <c r="W22" s="227">
        <v>5</v>
      </c>
      <c r="X22" s="228">
        <v>23</v>
      </c>
      <c r="Y22" s="232">
        <f t="shared" si="6"/>
        <v>2</v>
      </c>
      <c r="Z22" s="126">
        <f t="shared" si="11"/>
        <v>22</v>
      </c>
      <c r="AE22" s="149"/>
    </row>
    <row r="23" spans="1:31" ht="24.75" customHeight="1" thickBot="1">
      <c r="A23" s="20">
        <v>15</v>
      </c>
      <c r="B23" s="152" t="s">
        <v>81</v>
      </c>
      <c r="C23" s="227" t="s">
        <v>12</v>
      </c>
      <c r="D23" s="228" t="s">
        <v>12</v>
      </c>
      <c r="E23" s="232">
        <f t="shared" si="1"/>
        <v>0</v>
      </c>
      <c r="F23" s="233">
        <f t="shared" si="7"/>
        <v>42</v>
      </c>
      <c r="G23" s="227">
        <v>3</v>
      </c>
      <c r="H23" s="228">
        <v>21.59</v>
      </c>
      <c r="I23" s="232">
        <f t="shared" si="2"/>
        <v>4</v>
      </c>
      <c r="J23" s="233">
        <f t="shared" si="8"/>
        <v>65</v>
      </c>
      <c r="K23" s="227">
        <v>2</v>
      </c>
      <c r="L23" s="228">
        <v>21.27</v>
      </c>
      <c r="M23" s="232">
        <f t="shared" si="3"/>
        <v>5</v>
      </c>
      <c r="N23" s="233">
        <f t="shared" si="9"/>
        <v>55</v>
      </c>
      <c r="O23" s="227">
        <v>1</v>
      </c>
      <c r="P23" s="285">
        <v>17.7</v>
      </c>
      <c r="Q23" s="232">
        <f t="shared" si="0"/>
        <v>6</v>
      </c>
      <c r="R23" s="233">
        <f t="shared" si="4"/>
        <v>68</v>
      </c>
      <c r="S23" s="227">
        <v>5</v>
      </c>
      <c r="T23" s="228">
        <v>23.83</v>
      </c>
      <c r="U23" s="232">
        <f t="shared" si="5"/>
        <v>2</v>
      </c>
      <c r="V23" s="126">
        <f t="shared" si="10"/>
        <v>36</v>
      </c>
      <c r="W23" s="227">
        <v>4</v>
      </c>
      <c r="X23" s="228">
        <v>21.97</v>
      </c>
      <c r="Y23" s="232">
        <f t="shared" si="6"/>
        <v>3</v>
      </c>
      <c r="Z23" s="126">
        <f t="shared" si="11"/>
        <v>25</v>
      </c>
      <c r="AE23" s="149"/>
    </row>
    <row r="24" spans="1:31" ht="24.75" customHeight="1" thickBot="1">
      <c r="A24" s="20">
        <v>16</v>
      </c>
      <c r="B24" s="152" t="s">
        <v>82</v>
      </c>
      <c r="C24" s="227">
        <v>5</v>
      </c>
      <c r="D24" s="228">
        <v>30.47</v>
      </c>
      <c r="E24" s="232">
        <f t="shared" si="1"/>
        <v>2</v>
      </c>
      <c r="F24" s="233">
        <f t="shared" si="7"/>
        <v>44</v>
      </c>
      <c r="G24" s="227">
        <v>2</v>
      </c>
      <c r="H24" s="228">
        <v>25.93</v>
      </c>
      <c r="I24" s="232">
        <f t="shared" si="2"/>
        <v>5</v>
      </c>
      <c r="J24" s="233">
        <f t="shared" si="8"/>
        <v>70</v>
      </c>
      <c r="K24" s="227">
        <v>3</v>
      </c>
      <c r="L24" s="228">
        <v>26.82</v>
      </c>
      <c r="M24" s="232">
        <f t="shared" si="3"/>
        <v>4</v>
      </c>
      <c r="N24" s="233">
        <f t="shared" si="9"/>
        <v>59</v>
      </c>
      <c r="O24" s="227">
        <v>4</v>
      </c>
      <c r="P24" s="228">
        <v>29.96</v>
      </c>
      <c r="Q24" s="232">
        <f t="shared" si="0"/>
        <v>3</v>
      </c>
      <c r="R24" s="233">
        <f t="shared" si="4"/>
        <v>71</v>
      </c>
      <c r="S24" s="227">
        <v>1</v>
      </c>
      <c r="T24" s="228">
        <v>24.34</v>
      </c>
      <c r="U24" s="232">
        <f t="shared" si="5"/>
        <v>6</v>
      </c>
      <c r="V24" s="126">
        <f t="shared" si="10"/>
        <v>42</v>
      </c>
      <c r="W24" s="227">
        <v>6</v>
      </c>
      <c r="X24" s="228">
        <v>33</v>
      </c>
      <c r="Y24" s="232">
        <f t="shared" si="6"/>
        <v>1</v>
      </c>
      <c r="Z24" s="126">
        <f t="shared" si="11"/>
        <v>26</v>
      </c>
      <c r="AE24" s="149"/>
    </row>
    <row r="25" spans="1:31" ht="24.75" customHeight="1" thickBot="1">
      <c r="A25" s="20">
        <v>17</v>
      </c>
      <c r="B25" s="152" t="s">
        <v>83</v>
      </c>
      <c r="C25" s="227">
        <v>5</v>
      </c>
      <c r="D25" s="228">
        <v>34.33</v>
      </c>
      <c r="E25" s="232">
        <f t="shared" si="1"/>
        <v>2</v>
      </c>
      <c r="F25" s="233">
        <f t="shared" si="7"/>
        <v>46</v>
      </c>
      <c r="G25" s="227">
        <v>3</v>
      </c>
      <c r="H25" s="228">
        <v>27.54</v>
      </c>
      <c r="I25" s="232">
        <f t="shared" si="2"/>
        <v>4</v>
      </c>
      <c r="J25" s="233">
        <f t="shared" si="8"/>
        <v>74</v>
      </c>
      <c r="K25" s="227">
        <v>2</v>
      </c>
      <c r="L25" s="228">
        <v>27.26</v>
      </c>
      <c r="M25" s="232">
        <f t="shared" si="3"/>
        <v>5</v>
      </c>
      <c r="N25" s="233">
        <f t="shared" si="9"/>
        <v>64</v>
      </c>
      <c r="O25" s="227">
        <v>1</v>
      </c>
      <c r="P25" s="228">
        <v>25.61</v>
      </c>
      <c r="Q25" s="232">
        <f t="shared" si="0"/>
        <v>6</v>
      </c>
      <c r="R25" s="233">
        <f t="shared" si="4"/>
        <v>77</v>
      </c>
      <c r="S25" s="227" t="s">
        <v>12</v>
      </c>
      <c r="T25" s="228" t="s">
        <v>12</v>
      </c>
      <c r="U25" s="232">
        <f t="shared" si="5"/>
        <v>0</v>
      </c>
      <c r="V25" s="126">
        <f t="shared" si="10"/>
        <v>42</v>
      </c>
      <c r="W25" s="227">
        <v>4</v>
      </c>
      <c r="X25" s="228">
        <v>30.73</v>
      </c>
      <c r="Y25" s="232">
        <f t="shared" si="6"/>
        <v>3</v>
      </c>
      <c r="Z25" s="126">
        <f t="shared" si="11"/>
        <v>29</v>
      </c>
      <c r="AE25" s="149"/>
    </row>
    <row r="26" spans="1:31" ht="24.75" customHeight="1" thickBot="1">
      <c r="A26" s="20">
        <v>18</v>
      </c>
      <c r="B26" s="152" t="s">
        <v>84</v>
      </c>
      <c r="C26" s="227">
        <v>2</v>
      </c>
      <c r="D26" s="228">
        <v>27.86</v>
      </c>
      <c r="E26" s="232">
        <f t="shared" si="1"/>
        <v>5</v>
      </c>
      <c r="F26" s="233">
        <f t="shared" si="7"/>
        <v>51</v>
      </c>
      <c r="G26" s="227">
        <v>5</v>
      </c>
      <c r="H26" s="228">
        <v>34.51</v>
      </c>
      <c r="I26" s="232">
        <f t="shared" si="2"/>
        <v>2</v>
      </c>
      <c r="J26" s="233">
        <f t="shared" si="8"/>
        <v>76</v>
      </c>
      <c r="K26" s="227">
        <v>3</v>
      </c>
      <c r="L26" s="228">
        <v>29.12</v>
      </c>
      <c r="M26" s="232">
        <f t="shared" si="3"/>
        <v>4</v>
      </c>
      <c r="N26" s="233">
        <f t="shared" si="9"/>
        <v>68</v>
      </c>
      <c r="O26" s="227">
        <v>1</v>
      </c>
      <c r="P26" s="228">
        <v>25.22</v>
      </c>
      <c r="Q26" s="232">
        <f t="shared" si="0"/>
        <v>6</v>
      </c>
      <c r="R26" s="233">
        <f t="shared" si="4"/>
        <v>83</v>
      </c>
      <c r="S26" s="227" t="s">
        <v>11</v>
      </c>
      <c r="T26" s="228">
        <v>29.96</v>
      </c>
      <c r="U26" s="232">
        <f t="shared" si="5"/>
        <v>0</v>
      </c>
      <c r="V26" s="126">
        <f t="shared" si="10"/>
        <v>42</v>
      </c>
      <c r="W26" s="227">
        <v>4</v>
      </c>
      <c r="X26" s="228">
        <v>32.01</v>
      </c>
      <c r="Y26" s="232">
        <f t="shared" si="6"/>
        <v>3</v>
      </c>
      <c r="Z26" s="126">
        <f t="shared" si="11"/>
        <v>32</v>
      </c>
      <c r="AE26" s="149"/>
    </row>
    <row r="27" spans="1:31" ht="24.75" customHeight="1" thickBot="1">
      <c r="A27" s="20">
        <v>19</v>
      </c>
      <c r="B27" s="152" t="s">
        <v>85</v>
      </c>
      <c r="C27" s="227">
        <v>3</v>
      </c>
      <c r="D27" s="228">
        <v>27.45</v>
      </c>
      <c r="E27" s="232">
        <f t="shared" si="1"/>
        <v>4</v>
      </c>
      <c r="F27" s="233">
        <f t="shared" si="7"/>
        <v>55</v>
      </c>
      <c r="G27" s="227">
        <v>4</v>
      </c>
      <c r="H27" s="228">
        <v>37.86</v>
      </c>
      <c r="I27" s="232">
        <f t="shared" si="2"/>
        <v>3</v>
      </c>
      <c r="J27" s="233">
        <f t="shared" si="8"/>
        <v>79</v>
      </c>
      <c r="K27" s="227">
        <v>2</v>
      </c>
      <c r="L27" s="228">
        <v>24.6</v>
      </c>
      <c r="M27" s="232">
        <f t="shared" si="3"/>
        <v>5</v>
      </c>
      <c r="N27" s="233">
        <f t="shared" si="9"/>
        <v>73</v>
      </c>
      <c r="O27" s="227">
        <v>1</v>
      </c>
      <c r="P27" s="228">
        <v>23.5</v>
      </c>
      <c r="Q27" s="232">
        <f t="shared" si="0"/>
        <v>6</v>
      </c>
      <c r="R27" s="233">
        <f t="shared" si="4"/>
        <v>89</v>
      </c>
      <c r="S27" s="227" t="s">
        <v>12</v>
      </c>
      <c r="T27" s="228" t="s">
        <v>12</v>
      </c>
      <c r="U27" s="232">
        <f t="shared" si="5"/>
        <v>0</v>
      </c>
      <c r="V27" s="126">
        <f t="shared" si="10"/>
        <v>42</v>
      </c>
      <c r="W27" s="227">
        <v>5</v>
      </c>
      <c r="X27" s="228">
        <v>39.57</v>
      </c>
      <c r="Y27" s="232">
        <f t="shared" si="6"/>
        <v>2</v>
      </c>
      <c r="Z27" s="126">
        <f t="shared" si="11"/>
        <v>34</v>
      </c>
      <c r="AE27" s="149"/>
    </row>
    <row r="28" spans="1:31" ht="24.75" customHeight="1" thickBot="1">
      <c r="A28" s="20">
        <v>20</v>
      </c>
      <c r="B28" s="152" t="s">
        <v>99</v>
      </c>
      <c r="C28" s="227">
        <v>2</v>
      </c>
      <c r="D28" s="228" t="s">
        <v>294</v>
      </c>
      <c r="E28" s="232">
        <f t="shared" si="1"/>
        <v>5</v>
      </c>
      <c r="F28" s="233">
        <f t="shared" si="7"/>
        <v>60</v>
      </c>
      <c r="G28" s="227" t="s">
        <v>64</v>
      </c>
      <c r="H28" s="228" t="s">
        <v>64</v>
      </c>
      <c r="I28" s="232">
        <f t="shared" si="2"/>
        <v>0</v>
      </c>
      <c r="J28" s="233">
        <f t="shared" si="8"/>
        <v>79</v>
      </c>
      <c r="K28" s="227">
        <v>1</v>
      </c>
      <c r="L28" s="228" t="s">
        <v>295</v>
      </c>
      <c r="M28" s="232">
        <f t="shared" si="3"/>
        <v>6</v>
      </c>
      <c r="N28" s="233">
        <f t="shared" si="9"/>
        <v>79</v>
      </c>
      <c r="O28" s="227">
        <v>3</v>
      </c>
      <c r="P28" s="228" t="s">
        <v>296</v>
      </c>
      <c r="Q28" s="232">
        <f t="shared" si="0"/>
        <v>4</v>
      </c>
      <c r="R28" s="233">
        <f t="shared" si="4"/>
        <v>93</v>
      </c>
      <c r="S28" s="227">
        <v>4</v>
      </c>
      <c r="T28" s="228" t="s">
        <v>297</v>
      </c>
      <c r="U28" s="232">
        <f t="shared" si="5"/>
        <v>3</v>
      </c>
      <c r="V28" s="126">
        <f t="shared" si="10"/>
        <v>45</v>
      </c>
      <c r="W28" s="227" t="s">
        <v>64</v>
      </c>
      <c r="X28" s="228" t="s">
        <v>64</v>
      </c>
      <c r="Y28" s="232">
        <f t="shared" si="6"/>
        <v>0</v>
      </c>
      <c r="Z28" s="126">
        <f t="shared" si="11"/>
        <v>34</v>
      </c>
      <c r="AE28" s="149"/>
    </row>
    <row r="29" spans="1:31" ht="24.75" customHeight="1" thickBot="1">
      <c r="A29" s="20">
        <v>21</v>
      </c>
      <c r="B29" s="152" t="s">
        <v>86</v>
      </c>
      <c r="C29" s="227">
        <v>6</v>
      </c>
      <c r="D29" s="228">
        <v>30.74</v>
      </c>
      <c r="E29" s="232">
        <f t="shared" si="1"/>
        <v>1</v>
      </c>
      <c r="F29" s="233">
        <f t="shared" si="7"/>
        <v>61</v>
      </c>
      <c r="G29" s="227">
        <v>1</v>
      </c>
      <c r="H29" s="228">
        <v>22.97</v>
      </c>
      <c r="I29" s="232">
        <f t="shared" si="2"/>
        <v>6</v>
      </c>
      <c r="J29" s="233">
        <f t="shared" si="8"/>
        <v>85</v>
      </c>
      <c r="K29" s="227">
        <v>3</v>
      </c>
      <c r="L29" s="228">
        <v>24.74</v>
      </c>
      <c r="M29" s="232">
        <f t="shared" si="3"/>
        <v>4</v>
      </c>
      <c r="N29" s="233">
        <f t="shared" si="9"/>
        <v>83</v>
      </c>
      <c r="O29" s="227">
        <v>5</v>
      </c>
      <c r="P29" s="228">
        <v>26.98</v>
      </c>
      <c r="Q29" s="232">
        <f t="shared" si="0"/>
        <v>2</v>
      </c>
      <c r="R29" s="233">
        <f t="shared" si="4"/>
        <v>95</v>
      </c>
      <c r="S29" s="227">
        <v>2</v>
      </c>
      <c r="T29" s="228">
        <v>24.13</v>
      </c>
      <c r="U29" s="232">
        <f t="shared" si="5"/>
        <v>5</v>
      </c>
      <c r="V29" s="126">
        <f t="shared" si="10"/>
        <v>50</v>
      </c>
      <c r="W29" s="227">
        <v>4</v>
      </c>
      <c r="X29" s="228">
        <v>25.67</v>
      </c>
      <c r="Y29" s="232">
        <f t="shared" si="6"/>
        <v>3</v>
      </c>
      <c r="Z29" s="126">
        <f t="shared" si="11"/>
        <v>37</v>
      </c>
      <c r="AE29" s="149"/>
    </row>
    <row r="30" spans="1:31" ht="24.75" customHeight="1" thickBot="1">
      <c r="A30" s="20">
        <v>22</v>
      </c>
      <c r="B30" s="152" t="s">
        <v>87</v>
      </c>
      <c r="C30" s="227">
        <v>6</v>
      </c>
      <c r="D30" s="228">
        <v>31.85</v>
      </c>
      <c r="E30" s="232">
        <f t="shared" si="1"/>
        <v>1</v>
      </c>
      <c r="F30" s="233">
        <f t="shared" si="7"/>
        <v>62</v>
      </c>
      <c r="G30" s="227">
        <v>3</v>
      </c>
      <c r="H30" s="228">
        <v>24.66</v>
      </c>
      <c r="I30" s="232">
        <f t="shared" si="2"/>
        <v>4</v>
      </c>
      <c r="J30" s="233">
        <f t="shared" si="8"/>
        <v>89</v>
      </c>
      <c r="K30" s="227">
        <v>2</v>
      </c>
      <c r="L30" s="228">
        <v>23.42</v>
      </c>
      <c r="M30" s="232">
        <f t="shared" si="3"/>
        <v>5</v>
      </c>
      <c r="N30" s="233">
        <f t="shared" si="9"/>
        <v>88</v>
      </c>
      <c r="O30" s="227">
        <v>1</v>
      </c>
      <c r="P30" s="228">
        <v>22.21</v>
      </c>
      <c r="Q30" s="232">
        <f t="shared" si="0"/>
        <v>6</v>
      </c>
      <c r="R30" s="233">
        <f t="shared" si="4"/>
        <v>101</v>
      </c>
      <c r="S30" s="227">
        <v>4</v>
      </c>
      <c r="T30" s="228">
        <v>24.9</v>
      </c>
      <c r="U30" s="232">
        <f t="shared" si="5"/>
        <v>3</v>
      </c>
      <c r="V30" s="126">
        <f t="shared" si="10"/>
        <v>53</v>
      </c>
      <c r="W30" s="227">
        <v>5</v>
      </c>
      <c r="X30" s="228">
        <v>27.07</v>
      </c>
      <c r="Y30" s="232">
        <f t="shared" si="6"/>
        <v>2</v>
      </c>
      <c r="Z30" s="126">
        <f t="shared" si="11"/>
        <v>39</v>
      </c>
      <c r="AE30" s="149"/>
    </row>
    <row r="31" spans="1:31" ht="24.75" customHeight="1" thickBot="1">
      <c r="A31" s="20">
        <v>23</v>
      </c>
      <c r="B31" s="152" t="s">
        <v>88</v>
      </c>
      <c r="C31" s="227">
        <v>4</v>
      </c>
      <c r="D31" s="228">
        <v>23.61</v>
      </c>
      <c r="E31" s="232">
        <f t="shared" si="1"/>
        <v>3</v>
      </c>
      <c r="F31" s="233">
        <f t="shared" si="7"/>
        <v>65</v>
      </c>
      <c r="G31" s="227">
        <v>3</v>
      </c>
      <c r="H31" s="228">
        <v>23.58</v>
      </c>
      <c r="I31" s="232">
        <f t="shared" si="2"/>
        <v>4</v>
      </c>
      <c r="J31" s="233">
        <f t="shared" si="8"/>
        <v>93</v>
      </c>
      <c r="K31" s="227">
        <v>2</v>
      </c>
      <c r="L31" s="228">
        <v>21.87</v>
      </c>
      <c r="M31" s="232">
        <f t="shared" si="3"/>
        <v>5</v>
      </c>
      <c r="N31" s="233">
        <f t="shared" si="9"/>
        <v>93</v>
      </c>
      <c r="O31" s="227">
        <v>1</v>
      </c>
      <c r="P31" s="228">
        <v>20.79</v>
      </c>
      <c r="Q31" s="232">
        <f t="shared" si="0"/>
        <v>6</v>
      </c>
      <c r="R31" s="233">
        <f t="shared" si="4"/>
        <v>107</v>
      </c>
      <c r="S31" s="227">
        <v>5</v>
      </c>
      <c r="T31" s="228">
        <v>27.63</v>
      </c>
      <c r="U31" s="232">
        <f t="shared" si="5"/>
        <v>2</v>
      </c>
      <c r="V31" s="126">
        <f t="shared" si="10"/>
        <v>55</v>
      </c>
      <c r="W31" s="227" t="s">
        <v>12</v>
      </c>
      <c r="X31" s="228" t="s">
        <v>12</v>
      </c>
      <c r="Y31" s="232">
        <f t="shared" si="6"/>
        <v>0</v>
      </c>
      <c r="Z31" s="126">
        <f t="shared" si="11"/>
        <v>39</v>
      </c>
      <c r="AE31" s="149"/>
    </row>
    <row r="32" spans="1:31" ht="24.75" customHeight="1" thickBot="1">
      <c r="A32" s="20">
        <v>24</v>
      </c>
      <c r="B32" s="152" t="s">
        <v>89</v>
      </c>
      <c r="C32" s="227">
        <v>2</v>
      </c>
      <c r="D32" s="228">
        <v>22.64</v>
      </c>
      <c r="E32" s="232">
        <f t="shared" si="1"/>
        <v>5</v>
      </c>
      <c r="F32" s="233">
        <f t="shared" si="7"/>
        <v>70</v>
      </c>
      <c r="G32" s="227">
        <v>4</v>
      </c>
      <c r="H32" s="228">
        <v>26.24</v>
      </c>
      <c r="I32" s="232">
        <f t="shared" si="2"/>
        <v>3</v>
      </c>
      <c r="J32" s="233">
        <f t="shared" si="8"/>
        <v>96</v>
      </c>
      <c r="K32" s="227">
        <v>3</v>
      </c>
      <c r="L32" s="228">
        <v>24.27</v>
      </c>
      <c r="M32" s="232">
        <f t="shared" si="3"/>
        <v>4</v>
      </c>
      <c r="N32" s="233">
        <f t="shared" si="9"/>
        <v>97</v>
      </c>
      <c r="O32" s="227">
        <v>1</v>
      </c>
      <c r="P32" s="228">
        <v>22.21</v>
      </c>
      <c r="Q32" s="232">
        <f t="shared" si="0"/>
        <v>6</v>
      </c>
      <c r="R32" s="233">
        <f t="shared" si="4"/>
        <v>113</v>
      </c>
      <c r="S32" s="227">
        <v>5</v>
      </c>
      <c r="T32" s="228">
        <v>27.24</v>
      </c>
      <c r="U32" s="232">
        <f t="shared" si="5"/>
        <v>2</v>
      </c>
      <c r="V32" s="126">
        <f t="shared" si="10"/>
        <v>57</v>
      </c>
      <c r="W32" s="227">
        <v>6</v>
      </c>
      <c r="X32" s="228">
        <v>39.1</v>
      </c>
      <c r="Y32" s="232">
        <f t="shared" si="6"/>
        <v>1</v>
      </c>
      <c r="Z32" s="126">
        <f t="shared" si="11"/>
        <v>40</v>
      </c>
      <c r="AE32" s="149"/>
    </row>
    <row r="33" spans="1:31" ht="24.75" customHeight="1" thickBot="1">
      <c r="A33" s="20">
        <v>25</v>
      </c>
      <c r="B33" s="152" t="s">
        <v>90</v>
      </c>
      <c r="C33" s="227">
        <v>3</v>
      </c>
      <c r="D33" s="228">
        <v>26.53</v>
      </c>
      <c r="E33" s="232">
        <f t="shared" si="1"/>
        <v>4</v>
      </c>
      <c r="F33" s="233">
        <f t="shared" si="7"/>
        <v>74</v>
      </c>
      <c r="G33" s="227">
        <v>5</v>
      </c>
      <c r="H33" s="228">
        <v>29.6</v>
      </c>
      <c r="I33" s="232">
        <f t="shared" si="2"/>
        <v>2</v>
      </c>
      <c r="J33" s="233">
        <f t="shared" si="8"/>
        <v>98</v>
      </c>
      <c r="K33" s="227">
        <v>2</v>
      </c>
      <c r="L33" s="228">
        <v>25.45</v>
      </c>
      <c r="M33" s="232">
        <f t="shared" si="3"/>
        <v>5</v>
      </c>
      <c r="N33" s="233">
        <f t="shared" si="9"/>
        <v>102</v>
      </c>
      <c r="O33" s="227">
        <v>1</v>
      </c>
      <c r="P33" s="228">
        <v>25.28</v>
      </c>
      <c r="Q33" s="232">
        <f t="shared" si="0"/>
        <v>6</v>
      </c>
      <c r="R33" s="233">
        <f t="shared" si="4"/>
        <v>119</v>
      </c>
      <c r="S33" s="227">
        <v>6</v>
      </c>
      <c r="T33" s="228">
        <v>46.24</v>
      </c>
      <c r="U33" s="232">
        <f t="shared" si="5"/>
        <v>1</v>
      </c>
      <c r="V33" s="126">
        <f t="shared" si="10"/>
        <v>58</v>
      </c>
      <c r="W33" s="227">
        <v>4</v>
      </c>
      <c r="X33" s="228">
        <v>28.82</v>
      </c>
      <c r="Y33" s="232">
        <f t="shared" si="6"/>
        <v>3</v>
      </c>
      <c r="Z33" s="126">
        <f t="shared" si="11"/>
        <v>43</v>
      </c>
      <c r="AE33" s="149"/>
    </row>
    <row r="34" spans="1:31" ht="24.75" customHeight="1" thickBot="1">
      <c r="A34" s="20">
        <v>26</v>
      </c>
      <c r="B34" s="152" t="s">
        <v>91</v>
      </c>
      <c r="C34" s="227">
        <v>3</v>
      </c>
      <c r="D34" s="228">
        <v>24.82</v>
      </c>
      <c r="E34" s="232">
        <f t="shared" si="1"/>
        <v>4</v>
      </c>
      <c r="F34" s="233">
        <f t="shared" si="7"/>
        <v>78</v>
      </c>
      <c r="G34" s="227">
        <v>5</v>
      </c>
      <c r="H34" s="228">
        <v>32.02</v>
      </c>
      <c r="I34" s="232">
        <f t="shared" si="2"/>
        <v>2</v>
      </c>
      <c r="J34" s="233">
        <f t="shared" si="8"/>
        <v>100</v>
      </c>
      <c r="K34" s="227">
        <v>2</v>
      </c>
      <c r="L34" s="228">
        <v>23.72</v>
      </c>
      <c r="M34" s="232">
        <f t="shared" si="3"/>
        <v>5</v>
      </c>
      <c r="N34" s="233">
        <f t="shared" si="9"/>
        <v>107</v>
      </c>
      <c r="O34" s="227">
        <v>4</v>
      </c>
      <c r="P34" s="228">
        <v>24.96</v>
      </c>
      <c r="Q34" s="232">
        <f t="shared" si="0"/>
        <v>3</v>
      </c>
      <c r="R34" s="233">
        <f t="shared" si="4"/>
        <v>122</v>
      </c>
      <c r="S34" s="227">
        <v>1</v>
      </c>
      <c r="T34" s="228">
        <v>22.55</v>
      </c>
      <c r="U34" s="232">
        <f t="shared" si="5"/>
        <v>6</v>
      </c>
      <c r="V34" s="126">
        <f t="shared" si="10"/>
        <v>64</v>
      </c>
      <c r="W34" s="227">
        <v>6</v>
      </c>
      <c r="X34" s="228">
        <v>40.92</v>
      </c>
      <c r="Y34" s="232">
        <f t="shared" si="6"/>
        <v>1</v>
      </c>
      <c r="Z34" s="126">
        <f t="shared" si="11"/>
        <v>44</v>
      </c>
      <c r="AE34" s="149"/>
    </row>
    <row r="35" spans="1:31" ht="24.75" customHeight="1" thickBot="1">
      <c r="A35" s="20">
        <v>27</v>
      </c>
      <c r="B35" s="152" t="s">
        <v>100</v>
      </c>
      <c r="C35" s="227">
        <v>4</v>
      </c>
      <c r="D35" s="228" t="s">
        <v>298</v>
      </c>
      <c r="E35" s="232">
        <f t="shared" si="1"/>
        <v>3</v>
      </c>
      <c r="F35" s="233">
        <f t="shared" si="7"/>
        <v>81</v>
      </c>
      <c r="G35" s="227">
        <v>1</v>
      </c>
      <c r="H35" s="228" t="s">
        <v>299</v>
      </c>
      <c r="I35" s="232">
        <f t="shared" si="2"/>
        <v>6</v>
      </c>
      <c r="J35" s="233">
        <f t="shared" si="8"/>
        <v>106</v>
      </c>
      <c r="K35" s="227">
        <v>3</v>
      </c>
      <c r="L35" s="228" t="s">
        <v>300</v>
      </c>
      <c r="M35" s="232">
        <f t="shared" si="3"/>
        <v>4</v>
      </c>
      <c r="N35" s="233">
        <f t="shared" si="9"/>
        <v>111</v>
      </c>
      <c r="O35" s="227" t="s">
        <v>12</v>
      </c>
      <c r="P35" s="228" t="s">
        <v>12</v>
      </c>
      <c r="Q35" s="232">
        <f t="shared" si="0"/>
        <v>0</v>
      </c>
      <c r="R35" s="233">
        <f t="shared" si="4"/>
        <v>122</v>
      </c>
      <c r="S35" s="227">
        <v>2</v>
      </c>
      <c r="T35" s="228" t="s">
        <v>329</v>
      </c>
      <c r="U35" s="232">
        <f t="shared" si="5"/>
        <v>5</v>
      </c>
      <c r="V35" s="126">
        <f t="shared" si="10"/>
        <v>69</v>
      </c>
      <c r="W35" s="227" t="s">
        <v>12</v>
      </c>
      <c r="X35" s="228" t="s">
        <v>12</v>
      </c>
      <c r="Y35" s="232">
        <f t="shared" si="6"/>
        <v>0</v>
      </c>
      <c r="Z35" s="126">
        <f t="shared" si="11"/>
        <v>44</v>
      </c>
      <c r="AE35" s="149"/>
    </row>
    <row r="36" spans="1:31" ht="24.75" customHeight="1" thickBot="1">
      <c r="A36" s="20">
        <v>28</v>
      </c>
      <c r="B36" s="152" t="s">
        <v>101</v>
      </c>
      <c r="C36" s="227">
        <v>5</v>
      </c>
      <c r="D36" s="228" t="s">
        <v>301</v>
      </c>
      <c r="E36" s="232">
        <f t="shared" si="1"/>
        <v>2</v>
      </c>
      <c r="F36" s="233">
        <f t="shared" si="7"/>
        <v>83</v>
      </c>
      <c r="G36" s="227">
        <v>3</v>
      </c>
      <c r="H36" s="228" t="s">
        <v>302</v>
      </c>
      <c r="I36" s="232">
        <f t="shared" si="2"/>
        <v>4</v>
      </c>
      <c r="J36" s="233">
        <f t="shared" si="8"/>
        <v>110</v>
      </c>
      <c r="K36" s="227">
        <v>2</v>
      </c>
      <c r="L36" s="228" t="s">
        <v>303</v>
      </c>
      <c r="M36" s="232">
        <f t="shared" si="3"/>
        <v>5</v>
      </c>
      <c r="N36" s="233">
        <f t="shared" si="9"/>
        <v>116</v>
      </c>
      <c r="O36" s="227">
        <v>1</v>
      </c>
      <c r="P36" s="228" t="s">
        <v>304</v>
      </c>
      <c r="Q36" s="232">
        <f t="shared" si="0"/>
        <v>6</v>
      </c>
      <c r="R36" s="233">
        <f t="shared" si="4"/>
        <v>128</v>
      </c>
      <c r="S36" s="227">
        <v>4</v>
      </c>
      <c r="T36" s="228" t="s">
        <v>305</v>
      </c>
      <c r="U36" s="232">
        <f t="shared" si="5"/>
        <v>3</v>
      </c>
      <c r="V36" s="126">
        <f t="shared" si="10"/>
        <v>72</v>
      </c>
      <c r="W36" s="227">
        <v>6</v>
      </c>
      <c r="X36" s="228" t="s">
        <v>306</v>
      </c>
      <c r="Y36" s="232">
        <f t="shared" si="6"/>
        <v>1</v>
      </c>
      <c r="Z36" s="126">
        <f t="shared" si="11"/>
        <v>45</v>
      </c>
      <c r="AE36" s="149"/>
    </row>
    <row r="37" spans="1:31" ht="24.75" customHeight="1" thickBot="1">
      <c r="A37" s="20">
        <v>29</v>
      </c>
      <c r="B37" s="152" t="s">
        <v>102</v>
      </c>
      <c r="C37" s="227">
        <v>3</v>
      </c>
      <c r="D37" s="228" t="s">
        <v>307</v>
      </c>
      <c r="E37" s="232">
        <f t="shared" si="1"/>
        <v>4</v>
      </c>
      <c r="F37" s="233">
        <f t="shared" si="7"/>
        <v>87</v>
      </c>
      <c r="G37" s="227">
        <v>2</v>
      </c>
      <c r="H37" s="228" t="s">
        <v>308</v>
      </c>
      <c r="I37" s="232">
        <f t="shared" si="2"/>
        <v>5</v>
      </c>
      <c r="J37" s="233">
        <f t="shared" si="8"/>
        <v>115</v>
      </c>
      <c r="K37" s="227">
        <v>5</v>
      </c>
      <c r="L37" s="228" t="s">
        <v>309</v>
      </c>
      <c r="M37" s="232">
        <f t="shared" si="3"/>
        <v>2</v>
      </c>
      <c r="N37" s="233">
        <f t="shared" si="9"/>
        <v>118</v>
      </c>
      <c r="O37" s="227">
        <v>1</v>
      </c>
      <c r="P37" s="228" t="s">
        <v>310</v>
      </c>
      <c r="Q37" s="232">
        <f t="shared" si="0"/>
        <v>6</v>
      </c>
      <c r="R37" s="233">
        <f t="shared" si="4"/>
        <v>134</v>
      </c>
      <c r="S37" s="227">
        <v>4</v>
      </c>
      <c r="T37" s="228" t="s">
        <v>311</v>
      </c>
      <c r="U37" s="232">
        <f t="shared" si="5"/>
        <v>3</v>
      </c>
      <c r="V37" s="126">
        <f t="shared" si="10"/>
        <v>75</v>
      </c>
      <c r="W37" s="227">
        <v>6</v>
      </c>
      <c r="X37" s="228" t="s">
        <v>312</v>
      </c>
      <c r="Y37" s="232">
        <f t="shared" si="6"/>
        <v>1</v>
      </c>
      <c r="Z37" s="126">
        <f t="shared" si="11"/>
        <v>46</v>
      </c>
      <c r="AE37" s="150"/>
    </row>
    <row r="38" spans="1:31" ht="24.75" customHeight="1" thickBot="1">
      <c r="A38" s="20">
        <v>30</v>
      </c>
      <c r="B38" s="152" t="s">
        <v>103</v>
      </c>
      <c r="C38" s="227" t="s">
        <v>12</v>
      </c>
      <c r="D38" s="228" t="s">
        <v>12</v>
      </c>
      <c r="E38" s="232">
        <f t="shared" si="1"/>
        <v>0</v>
      </c>
      <c r="F38" s="233">
        <f t="shared" si="7"/>
        <v>87</v>
      </c>
      <c r="G38" s="227">
        <v>2</v>
      </c>
      <c r="H38" s="228" t="s">
        <v>313</v>
      </c>
      <c r="I38" s="232">
        <f t="shared" si="2"/>
        <v>5</v>
      </c>
      <c r="J38" s="233">
        <f t="shared" si="8"/>
        <v>120</v>
      </c>
      <c r="K38" s="227" t="s">
        <v>12</v>
      </c>
      <c r="L38" s="228" t="s">
        <v>12</v>
      </c>
      <c r="M38" s="232">
        <f t="shared" si="3"/>
        <v>0</v>
      </c>
      <c r="N38" s="233">
        <f t="shared" si="9"/>
        <v>118</v>
      </c>
      <c r="O38" s="227">
        <v>1</v>
      </c>
      <c r="P38" s="228" t="s">
        <v>314</v>
      </c>
      <c r="Q38" s="232">
        <f t="shared" si="0"/>
        <v>6</v>
      </c>
      <c r="R38" s="233">
        <f t="shared" si="4"/>
        <v>140</v>
      </c>
      <c r="S38" s="227">
        <v>3</v>
      </c>
      <c r="T38" s="228" t="s">
        <v>315</v>
      </c>
      <c r="U38" s="232">
        <f t="shared" si="5"/>
        <v>4</v>
      </c>
      <c r="V38" s="126">
        <f t="shared" si="10"/>
        <v>79</v>
      </c>
      <c r="W38" s="227">
        <v>4</v>
      </c>
      <c r="X38" s="228" t="s">
        <v>316</v>
      </c>
      <c r="Y38" s="232">
        <f t="shared" si="6"/>
        <v>3</v>
      </c>
      <c r="Z38" s="126">
        <f t="shared" si="11"/>
        <v>49</v>
      </c>
      <c r="AE38" s="149"/>
    </row>
    <row r="39" spans="1:31" ht="24.75" customHeight="1" thickBot="1">
      <c r="A39" s="20">
        <v>31</v>
      </c>
      <c r="B39" s="152" t="s">
        <v>104</v>
      </c>
      <c r="C39" s="227">
        <v>1</v>
      </c>
      <c r="D39" s="228" t="s">
        <v>317</v>
      </c>
      <c r="E39" s="232">
        <f t="shared" si="1"/>
        <v>6</v>
      </c>
      <c r="F39" s="233">
        <f t="shared" si="7"/>
        <v>93</v>
      </c>
      <c r="G39" s="227">
        <v>2</v>
      </c>
      <c r="H39" s="228" t="s">
        <v>318</v>
      </c>
      <c r="I39" s="232">
        <f t="shared" si="2"/>
        <v>5</v>
      </c>
      <c r="J39" s="233">
        <f t="shared" si="8"/>
        <v>125</v>
      </c>
      <c r="K39" s="227" t="s">
        <v>64</v>
      </c>
      <c r="L39" s="228" t="s">
        <v>64</v>
      </c>
      <c r="M39" s="232">
        <f t="shared" si="3"/>
        <v>0</v>
      </c>
      <c r="N39" s="233">
        <f t="shared" si="9"/>
        <v>118</v>
      </c>
      <c r="O39" s="227">
        <v>3</v>
      </c>
      <c r="P39" s="228" t="s">
        <v>319</v>
      </c>
      <c r="Q39" s="232">
        <f t="shared" si="0"/>
        <v>4</v>
      </c>
      <c r="R39" s="233">
        <f t="shared" si="4"/>
        <v>144</v>
      </c>
      <c r="S39" s="227" t="s">
        <v>11</v>
      </c>
      <c r="T39" s="228" t="s">
        <v>12</v>
      </c>
      <c r="U39" s="232">
        <f t="shared" si="5"/>
        <v>0</v>
      </c>
      <c r="V39" s="126">
        <f t="shared" si="10"/>
        <v>79</v>
      </c>
      <c r="W39" s="227" t="s">
        <v>64</v>
      </c>
      <c r="X39" s="228" t="s">
        <v>64</v>
      </c>
      <c r="Y39" s="232">
        <f t="shared" si="6"/>
        <v>0</v>
      </c>
      <c r="Z39" s="126">
        <f t="shared" si="11"/>
        <v>49</v>
      </c>
      <c r="AE39" s="149"/>
    </row>
    <row r="40" spans="1:31" ht="24.75" customHeight="1" thickBot="1">
      <c r="A40" s="20">
        <v>32</v>
      </c>
      <c r="B40" s="152" t="s">
        <v>105</v>
      </c>
      <c r="C40" s="227">
        <v>1</v>
      </c>
      <c r="D40" s="228" t="s">
        <v>321</v>
      </c>
      <c r="E40" s="232">
        <f t="shared" si="1"/>
        <v>6</v>
      </c>
      <c r="F40" s="233">
        <f t="shared" si="7"/>
        <v>99</v>
      </c>
      <c r="G40" s="227" t="s">
        <v>11</v>
      </c>
      <c r="H40" s="228" t="s">
        <v>322</v>
      </c>
      <c r="I40" s="232">
        <f t="shared" si="2"/>
        <v>0</v>
      </c>
      <c r="J40" s="233">
        <f t="shared" si="8"/>
        <v>125</v>
      </c>
      <c r="K40" s="227" t="s">
        <v>64</v>
      </c>
      <c r="L40" s="228" t="s">
        <v>64</v>
      </c>
      <c r="M40" s="232">
        <f t="shared" si="3"/>
        <v>0</v>
      </c>
      <c r="N40" s="233">
        <f t="shared" si="9"/>
        <v>118</v>
      </c>
      <c r="O40" s="227">
        <v>2</v>
      </c>
      <c r="P40" s="228" t="s">
        <v>320</v>
      </c>
      <c r="Q40" s="232">
        <f t="shared" si="0"/>
        <v>5</v>
      </c>
      <c r="R40" s="233">
        <f t="shared" si="4"/>
        <v>149</v>
      </c>
      <c r="S40" s="227" t="s">
        <v>11</v>
      </c>
      <c r="T40" s="228" t="s">
        <v>330</v>
      </c>
      <c r="U40" s="232">
        <f t="shared" si="5"/>
        <v>0</v>
      </c>
      <c r="V40" s="126">
        <f t="shared" si="10"/>
        <v>79</v>
      </c>
      <c r="W40" s="227" t="s">
        <v>64</v>
      </c>
      <c r="X40" s="228" t="s">
        <v>64</v>
      </c>
      <c r="Y40" s="232">
        <f t="shared" si="6"/>
        <v>0</v>
      </c>
      <c r="Z40" s="126">
        <f t="shared" si="11"/>
        <v>49</v>
      </c>
      <c r="AE40" s="149"/>
    </row>
    <row r="41" spans="1:31" ht="24.75" customHeight="1" thickBot="1">
      <c r="A41" s="20">
        <v>33</v>
      </c>
      <c r="B41" s="152" t="s">
        <v>92</v>
      </c>
      <c r="C41" s="227">
        <v>6</v>
      </c>
      <c r="D41" s="228">
        <v>22.48</v>
      </c>
      <c r="E41" s="232">
        <f t="shared" si="1"/>
        <v>1</v>
      </c>
      <c r="F41" s="233">
        <f t="shared" si="7"/>
        <v>100</v>
      </c>
      <c r="G41" s="227">
        <v>1</v>
      </c>
      <c r="H41" s="228">
        <v>16.72</v>
      </c>
      <c r="I41" s="232">
        <f t="shared" si="2"/>
        <v>6</v>
      </c>
      <c r="J41" s="233">
        <f t="shared" si="8"/>
        <v>131</v>
      </c>
      <c r="K41" s="227">
        <v>4</v>
      </c>
      <c r="L41" s="228">
        <v>18.07</v>
      </c>
      <c r="M41" s="232">
        <f t="shared" si="3"/>
        <v>3</v>
      </c>
      <c r="N41" s="233">
        <f t="shared" si="9"/>
        <v>121</v>
      </c>
      <c r="O41" s="227">
        <v>2</v>
      </c>
      <c r="P41" s="228">
        <v>17.12</v>
      </c>
      <c r="Q41" s="232">
        <f aca="true" t="shared" si="12" ref="Q41:Q47">VLOOKUP(O41,position,2,TRUE)</f>
        <v>5</v>
      </c>
      <c r="R41" s="233">
        <f t="shared" si="4"/>
        <v>154</v>
      </c>
      <c r="S41" s="227">
        <v>3</v>
      </c>
      <c r="T41" s="228">
        <v>17.62</v>
      </c>
      <c r="U41" s="232">
        <f t="shared" si="5"/>
        <v>4</v>
      </c>
      <c r="V41" s="126">
        <f t="shared" si="10"/>
        <v>83</v>
      </c>
      <c r="W41" s="227">
        <v>5</v>
      </c>
      <c r="X41" s="228">
        <v>19.06</v>
      </c>
      <c r="Y41" s="232">
        <f t="shared" si="6"/>
        <v>2</v>
      </c>
      <c r="Z41" s="126">
        <f t="shared" si="11"/>
        <v>51</v>
      </c>
      <c r="AE41" s="151"/>
    </row>
    <row r="42" spans="1:31" ht="24.75" customHeight="1" thickBot="1">
      <c r="A42" s="20">
        <v>34</v>
      </c>
      <c r="B42" s="152" t="s">
        <v>93</v>
      </c>
      <c r="C42" s="227">
        <v>4</v>
      </c>
      <c r="D42" s="228">
        <v>17.99</v>
      </c>
      <c r="E42" s="232">
        <f t="shared" si="1"/>
        <v>3</v>
      </c>
      <c r="F42" s="233">
        <f t="shared" si="7"/>
        <v>103</v>
      </c>
      <c r="G42" s="227">
        <v>3</v>
      </c>
      <c r="H42" s="228">
        <v>17.6</v>
      </c>
      <c r="I42" s="232">
        <f t="shared" si="2"/>
        <v>4</v>
      </c>
      <c r="J42" s="233">
        <f t="shared" si="8"/>
        <v>135</v>
      </c>
      <c r="K42" s="227">
        <v>2</v>
      </c>
      <c r="L42" s="228">
        <v>16.93</v>
      </c>
      <c r="M42" s="232">
        <f t="shared" si="3"/>
        <v>5</v>
      </c>
      <c r="N42" s="233">
        <f t="shared" si="9"/>
        <v>126</v>
      </c>
      <c r="O42" s="227">
        <v>1</v>
      </c>
      <c r="P42" s="228">
        <v>15.49</v>
      </c>
      <c r="Q42" s="232">
        <f t="shared" si="12"/>
        <v>6</v>
      </c>
      <c r="R42" s="233">
        <f t="shared" si="4"/>
        <v>160</v>
      </c>
      <c r="S42" s="227">
        <v>6</v>
      </c>
      <c r="T42" s="228">
        <v>18.55</v>
      </c>
      <c r="U42" s="232">
        <f t="shared" si="5"/>
        <v>1</v>
      </c>
      <c r="V42" s="126">
        <f t="shared" si="10"/>
        <v>84</v>
      </c>
      <c r="W42" s="227">
        <v>5</v>
      </c>
      <c r="X42" s="228">
        <v>18.08</v>
      </c>
      <c r="Y42" s="232">
        <f t="shared" si="6"/>
        <v>2</v>
      </c>
      <c r="Z42" s="126">
        <f t="shared" si="11"/>
        <v>53</v>
      </c>
      <c r="AE42" s="149"/>
    </row>
    <row r="43" spans="1:31" ht="24.75" customHeight="1" thickBot="1">
      <c r="A43" s="20">
        <v>35</v>
      </c>
      <c r="B43" s="152" t="s">
        <v>94</v>
      </c>
      <c r="C43" s="227">
        <v>4</v>
      </c>
      <c r="D43" s="228">
        <v>20.48</v>
      </c>
      <c r="E43" s="232">
        <f t="shared" si="1"/>
        <v>3</v>
      </c>
      <c r="F43" s="233">
        <f t="shared" si="7"/>
        <v>106</v>
      </c>
      <c r="G43" s="227">
        <v>1</v>
      </c>
      <c r="H43" s="228">
        <v>18.85</v>
      </c>
      <c r="I43" s="232">
        <f t="shared" si="2"/>
        <v>6</v>
      </c>
      <c r="J43" s="233">
        <f t="shared" si="8"/>
        <v>141</v>
      </c>
      <c r="K43" s="227">
        <v>3</v>
      </c>
      <c r="L43" s="228">
        <v>19.97</v>
      </c>
      <c r="M43" s="232">
        <f t="shared" si="3"/>
        <v>4</v>
      </c>
      <c r="N43" s="233">
        <f t="shared" si="9"/>
        <v>130</v>
      </c>
      <c r="O43" s="227">
        <v>2</v>
      </c>
      <c r="P43" s="228">
        <v>19.61</v>
      </c>
      <c r="Q43" s="232">
        <f t="shared" si="12"/>
        <v>5</v>
      </c>
      <c r="R43" s="233">
        <f t="shared" si="4"/>
        <v>165</v>
      </c>
      <c r="S43" s="227">
        <v>5</v>
      </c>
      <c r="T43" s="228">
        <v>21.48</v>
      </c>
      <c r="U43" s="232">
        <f t="shared" si="5"/>
        <v>2</v>
      </c>
      <c r="V43" s="126">
        <f t="shared" si="10"/>
        <v>86</v>
      </c>
      <c r="W43" s="227">
        <v>6</v>
      </c>
      <c r="X43" s="228">
        <v>22.16</v>
      </c>
      <c r="Y43" s="232">
        <f t="shared" si="6"/>
        <v>1</v>
      </c>
      <c r="Z43" s="126">
        <f t="shared" si="11"/>
        <v>54</v>
      </c>
      <c r="AE43" s="149"/>
    </row>
    <row r="44" spans="1:31" ht="24.75" customHeight="1" thickBot="1">
      <c r="A44" s="20">
        <v>36</v>
      </c>
      <c r="B44" s="152" t="s">
        <v>95</v>
      </c>
      <c r="C44" s="227">
        <v>5</v>
      </c>
      <c r="D44" s="228">
        <v>22.8</v>
      </c>
      <c r="E44" s="232">
        <f t="shared" si="1"/>
        <v>2</v>
      </c>
      <c r="F44" s="233">
        <f t="shared" si="7"/>
        <v>108</v>
      </c>
      <c r="G44" s="227">
        <v>2</v>
      </c>
      <c r="H44" s="228">
        <v>18.71</v>
      </c>
      <c r="I44" s="232">
        <f t="shared" si="2"/>
        <v>5</v>
      </c>
      <c r="J44" s="233">
        <f t="shared" si="8"/>
        <v>146</v>
      </c>
      <c r="K44" s="227">
        <v>3</v>
      </c>
      <c r="L44" s="228">
        <v>20.26</v>
      </c>
      <c r="M44" s="232">
        <f t="shared" si="3"/>
        <v>4</v>
      </c>
      <c r="N44" s="233">
        <f t="shared" si="9"/>
        <v>134</v>
      </c>
      <c r="O44" s="227">
        <v>1</v>
      </c>
      <c r="P44" s="228">
        <v>18.15</v>
      </c>
      <c r="Q44" s="232">
        <f t="shared" si="12"/>
        <v>6</v>
      </c>
      <c r="R44" s="233">
        <f t="shared" si="4"/>
        <v>171</v>
      </c>
      <c r="S44" s="227">
        <v>4</v>
      </c>
      <c r="T44" s="228">
        <v>20.82</v>
      </c>
      <c r="U44" s="232">
        <f t="shared" si="5"/>
        <v>3</v>
      </c>
      <c r="V44" s="126">
        <f t="shared" si="10"/>
        <v>89</v>
      </c>
      <c r="W44" s="227">
        <v>6</v>
      </c>
      <c r="X44" s="228">
        <v>25.54</v>
      </c>
      <c r="Y44" s="232">
        <f t="shared" si="6"/>
        <v>1</v>
      </c>
      <c r="Z44" s="126">
        <f t="shared" si="11"/>
        <v>55</v>
      </c>
      <c r="AE44" s="149"/>
    </row>
    <row r="45" spans="1:31" ht="24.75" customHeight="1" thickBot="1">
      <c r="A45" s="20">
        <v>37</v>
      </c>
      <c r="B45" s="152" t="s">
        <v>96</v>
      </c>
      <c r="C45" s="227">
        <v>3</v>
      </c>
      <c r="D45" s="228">
        <v>23.2</v>
      </c>
      <c r="E45" s="232">
        <f t="shared" si="1"/>
        <v>4</v>
      </c>
      <c r="F45" s="233">
        <f t="shared" si="7"/>
        <v>112</v>
      </c>
      <c r="G45" s="227">
        <v>4</v>
      </c>
      <c r="H45" s="228">
        <v>24</v>
      </c>
      <c r="I45" s="232">
        <f t="shared" si="2"/>
        <v>3</v>
      </c>
      <c r="J45" s="233">
        <f t="shared" si="8"/>
        <v>149</v>
      </c>
      <c r="K45" s="227">
        <v>1</v>
      </c>
      <c r="L45" s="228">
        <v>20.97</v>
      </c>
      <c r="M45" s="232">
        <f t="shared" si="3"/>
        <v>6</v>
      </c>
      <c r="N45" s="233">
        <f t="shared" si="9"/>
        <v>140</v>
      </c>
      <c r="O45" s="227">
        <v>2</v>
      </c>
      <c r="P45" s="228">
        <v>23.12</v>
      </c>
      <c r="Q45" s="232">
        <f t="shared" si="12"/>
        <v>5</v>
      </c>
      <c r="R45" s="233">
        <f t="shared" si="4"/>
        <v>176</v>
      </c>
      <c r="S45" s="227">
        <v>6</v>
      </c>
      <c r="T45" s="228">
        <v>29.55</v>
      </c>
      <c r="U45" s="232">
        <f t="shared" si="5"/>
        <v>1</v>
      </c>
      <c r="V45" s="126">
        <f t="shared" si="10"/>
        <v>90</v>
      </c>
      <c r="W45" s="227">
        <v>5</v>
      </c>
      <c r="X45" s="228">
        <v>26.77</v>
      </c>
      <c r="Y45" s="232">
        <f t="shared" si="6"/>
        <v>2</v>
      </c>
      <c r="Z45" s="126">
        <f t="shared" si="11"/>
        <v>57</v>
      </c>
      <c r="AE45" s="149"/>
    </row>
    <row r="46" spans="1:31" ht="24.75" customHeight="1" thickBot="1">
      <c r="A46" s="20">
        <v>38</v>
      </c>
      <c r="B46" s="152" t="s">
        <v>97</v>
      </c>
      <c r="C46" s="227">
        <v>5</v>
      </c>
      <c r="D46" s="228">
        <v>29.29</v>
      </c>
      <c r="E46" s="232">
        <f t="shared" si="1"/>
        <v>2</v>
      </c>
      <c r="F46" s="233">
        <f t="shared" si="7"/>
        <v>114</v>
      </c>
      <c r="G46" s="227">
        <v>4</v>
      </c>
      <c r="H46" s="228">
        <v>26.62</v>
      </c>
      <c r="I46" s="232">
        <f t="shared" si="2"/>
        <v>3</v>
      </c>
      <c r="J46" s="233">
        <f t="shared" si="8"/>
        <v>152</v>
      </c>
      <c r="K46" s="227">
        <v>2</v>
      </c>
      <c r="L46" s="228">
        <v>21.29</v>
      </c>
      <c r="M46" s="232">
        <f t="shared" si="3"/>
        <v>5</v>
      </c>
      <c r="N46" s="233">
        <f t="shared" si="9"/>
        <v>145</v>
      </c>
      <c r="O46" s="227">
        <v>1</v>
      </c>
      <c r="P46" s="228">
        <v>21.09</v>
      </c>
      <c r="Q46" s="232">
        <f t="shared" si="12"/>
        <v>6</v>
      </c>
      <c r="R46" s="233">
        <f t="shared" si="4"/>
        <v>182</v>
      </c>
      <c r="S46" s="227">
        <v>3</v>
      </c>
      <c r="T46" s="228">
        <v>24.42</v>
      </c>
      <c r="U46" s="232">
        <f t="shared" si="5"/>
        <v>4</v>
      </c>
      <c r="V46" s="126">
        <f t="shared" si="10"/>
        <v>94</v>
      </c>
      <c r="W46" s="227">
        <v>6</v>
      </c>
      <c r="X46" s="228">
        <v>33.35</v>
      </c>
      <c r="Y46" s="232">
        <f t="shared" si="6"/>
        <v>1</v>
      </c>
      <c r="Z46" s="126">
        <f t="shared" si="11"/>
        <v>58</v>
      </c>
      <c r="AE46" s="149"/>
    </row>
    <row r="47" spans="1:31" s="6" customFormat="1" ht="24.75" customHeight="1" thickBot="1">
      <c r="A47" s="21">
        <v>39</v>
      </c>
      <c r="B47" s="40" t="s">
        <v>98</v>
      </c>
      <c r="C47" s="227">
        <v>4</v>
      </c>
      <c r="D47" s="228" t="s">
        <v>323</v>
      </c>
      <c r="E47" s="127">
        <f t="shared" si="1"/>
        <v>3</v>
      </c>
      <c r="F47" s="234">
        <f t="shared" si="7"/>
        <v>117</v>
      </c>
      <c r="G47" s="227">
        <v>3</v>
      </c>
      <c r="H47" s="228" t="s">
        <v>324</v>
      </c>
      <c r="I47" s="127">
        <f t="shared" si="2"/>
        <v>4</v>
      </c>
      <c r="J47" s="234">
        <f t="shared" si="8"/>
        <v>156</v>
      </c>
      <c r="K47" s="227">
        <v>2</v>
      </c>
      <c r="L47" s="228" t="s">
        <v>325</v>
      </c>
      <c r="M47" s="127">
        <f t="shared" si="3"/>
        <v>5</v>
      </c>
      <c r="N47" s="234">
        <f t="shared" si="9"/>
        <v>150</v>
      </c>
      <c r="O47" s="227">
        <v>1</v>
      </c>
      <c r="P47" s="228" t="s">
        <v>326</v>
      </c>
      <c r="Q47" s="127">
        <f t="shared" si="12"/>
        <v>6</v>
      </c>
      <c r="R47" s="234">
        <f t="shared" si="4"/>
        <v>188</v>
      </c>
      <c r="S47" s="227">
        <v>6</v>
      </c>
      <c r="T47" s="228" t="s">
        <v>327</v>
      </c>
      <c r="U47" s="127">
        <f t="shared" si="5"/>
        <v>1</v>
      </c>
      <c r="V47" s="234">
        <f t="shared" si="10"/>
        <v>95</v>
      </c>
      <c r="W47" s="227">
        <v>5</v>
      </c>
      <c r="X47" s="228" t="s">
        <v>328</v>
      </c>
      <c r="Y47" s="127">
        <f t="shared" si="6"/>
        <v>2</v>
      </c>
      <c r="Z47" s="235">
        <f t="shared" si="11"/>
        <v>60</v>
      </c>
      <c r="AE47" s="150"/>
    </row>
    <row r="48" spans="1:31" s="6" customFormat="1" ht="12.75" customHeight="1">
      <c r="A48" s="12"/>
      <c r="B48" s="36"/>
      <c r="C48" s="10"/>
      <c r="D48" s="11"/>
      <c r="E48" s="12"/>
      <c r="F48" s="10"/>
      <c r="G48" s="10"/>
      <c r="H48" s="24"/>
      <c r="I48" s="12"/>
      <c r="J48" s="10"/>
      <c r="K48" s="10"/>
      <c r="L48" s="11"/>
      <c r="M48" s="12"/>
      <c r="N48" s="10"/>
      <c r="O48" s="10"/>
      <c r="P48" s="10"/>
      <c r="Q48" s="10"/>
      <c r="R48" s="10"/>
      <c r="S48" s="10"/>
      <c r="T48" s="11"/>
      <c r="U48" s="12"/>
      <c r="V48" s="10"/>
      <c r="W48" s="10"/>
      <c r="X48" s="11"/>
      <c r="Y48" s="12"/>
      <c r="Z48" s="10"/>
      <c r="AE48" s="128"/>
    </row>
    <row r="49" spans="1:26" s="6" customFormat="1" ht="19.5" customHeight="1">
      <c r="A49" s="296" t="s">
        <v>8</v>
      </c>
      <c r="B49" s="297"/>
      <c r="C49" s="290">
        <f>F47</f>
        <v>117</v>
      </c>
      <c r="D49" s="291"/>
      <c r="E49" s="291"/>
      <c r="F49" s="292"/>
      <c r="G49" s="290">
        <f>J47</f>
        <v>156</v>
      </c>
      <c r="H49" s="291"/>
      <c r="I49" s="291"/>
      <c r="J49" s="292"/>
      <c r="K49" s="290">
        <f>N47</f>
        <v>150</v>
      </c>
      <c r="L49" s="291"/>
      <c r="M49" s="291"/>
      <c r="N49" s="292"/>
      <c r="O49" s="290">
        <f>R47</f>
        <v>188</v>
      </c>
      <c r="P49" s="291"/>
      <c r="Q49" s="291"/>
      <c r="R49" s="292"/>
      <c r="S49" s="290">
        <f>V47</f>
        <v>95</v>
      </c>
      <c r="T49" s="291"/>
      <c r="U49" s="291"/>
      <c r="V49" s="292"/>
      <c r="W49" s="290">
        <f>Z47</f>
        <v>60</v>
      </c>
      <c r="X49" s="291"/>
      <c r="Y49" s="291"/>
      <c r="Z49" s="292"/>
    </row>
    <row r="50" spans="1:26" ht="19.5" customHeight="1">
      <c r="A50" s="298" t="s">
        <v>9</v>
      </c>
      <c r="B50" s="299"/>
      <c r="C50" s="293">
        <f>VLOOKUP(C49,place,2,TRUE)</f>
        <v>4</v>
      </c>
      <c r="D50" s="294"/>
      <c r="E50" s="294"/>
      <c r="F50" s="295"/>
      <c r="G50" s="293">
        <f>VLOOKUP(G49,place,2,TRUE)</f>
        <v>2</v>
      </c>
      <c r="H50" s="294"/>
      <c r="I50" s="294"/>
      <c r="J50" s="295"/>
      <c r="K50" s="293">
        <f>VLOOKUP(K49,place,2,TRUE)</f>
        <v>3</v>
      </c>
      <c r="L50" s="294"/>
      <c r="M50" s="294"/>
      <c r="N50" s="295"/>
      <c r="O50" s="293">
        <f>VLOOKUP(O49,place,2,TRUE)</f>
        <v>1</v>
      </c>
      <c r="P50" s="294"/>
      <c r="Q50" s="294"/>
      <c r="R50" s="295"/>
      <c r="S50" s="293">
        <f>VLOOKUP(S49,place,2,TRUE)</f>
        <v>5</v>
      </c>
      <c r="T50" s="294"/>
      <c r="U50" s="294"/>
      <c r="V50" s="295"/>
      <c r="W50" s="293">
        <f>VLOOKUP(W49,place,2,TRUE)</f>
        <v>6</v>
      </c>
      <c r="X50" s="294"/>
      <c r="Y50" s="294"/>
      <c r="Z50" s="295"/>
    </row>
    <row r="51" spans="3:26" ht="20.25" customHeight="1">
      <c r="C51" s="7">
        <f>300-C49</f>
        <v>183</v>
      </c>
      <c r="D51" s="7"/>
      <c r="E51" s="7"/>
      <c r="F51" s="46"/>
      <c r="G51" s="7">
        <f>300-G49</f>
        <v>144</v>
      </c>
      <c r="H51" s="7"/>
      <c r="I51" s="7"/>
      <c r="J51" s="46"/>
      <c r="K51" s="7">
        <f>300-K49</f>
        <v>150</v>
      </c>
      <c r="L51" s="7"/>
      <c r="M51" s="7"/>
      <c r="N51" s="46"/>
      <c r="O51" s="46"/>
      <c r="P51" s="46"/>
      <c r="Q51" s="46"/>
      <c r="R51" s="46"/>
      <c r="S51" s="7">
        <f>300-S49</f>
        <v>205</v>
      </c>
      <c r="T51" s="7"/>
      <c r="U51" s="7"/>
      <c r="V51" s="46"/>
      <c r="W51" s="7">
        <f>300-W49</f>
        <v>240</v>
      </c>
      <c r="X51" s="7"/>
      <c r="Y51" s="7"/>
      <c r="Z51" s="46"/>
    </row>
    <row r="55" spans="3:24" ht="12">
      <c r="C55" s="1" t="s">
        <v>24</v>
      </c>
      <c r="D55" s="3">
        <f>COUNTIF(C9:C47,1)</f>
        <v>4</v>
      </c>
      <c r="G55" s="1" t="s">
        <v>24</v>
      </c>
      <c r="H55" s="3">
        <f>COUNTIF(G9:G47,1)</f>
        <v>8</v>
      </c>
      <c r="K55" s="1" t="s">
        <v>24</v>
      </c>
      <c r="L55" s="3">
        <f>COUNTIF(K9:K47,1)</f>
        <v>4</v>
      </c>
      <c r="O55" s="1" t="s">
        <v>24</v>
      </c>
      <c r="P55" s="3">
        <f>COUNTIF(O9:O47,1)</f>
        <v>20</v>
      </c>
      <c r="S55" s="1" t="s">
        <v>24</v>
      </c>
      <c r="T55" s="3">
        <f>COUNTIF(S9:S47,1)</f>
        <v>3</v>
      </c>
      <c r="W55" s="1" t="s">
        <v>24</v>
      </c>
      <c r="X55" s="3">
        <f>COUNTIF(W9:W47,1)</f>
        <v>0</v>
      </c>
    </row>
    <row r="56" spans="3:24" ht="12">
      <c r="C56" s="1" t="s">
        <v>25</v>
      </c>
      <c r="D56" s="3">
        <f>COUNTIF(C9:C47,2)</f>
        <v>4</v>
      </c>
      <c r="G56" s="1" t="s">
        <v>25</v>
      </c>
      <c r="H56" s="3">
        <f>COUNTIF(G9:G47,2)</f>
        <v>10</v>
      </c>
      <c r="K56" s="1" t="s">
        <v>25</v>
      </c>
      <c r="L56" s="3">
        <f>COUNTIF(K9:K47,2)</f>
        <v>14</v>
      </c>
      <c r="O56" s="1" t="s">
        <v>25</v>
      </c>
      <c r="P56" s="3">
        <f>COUNTIF(O9:O47,2)</f>
        <v>8</v>
      </c>
      <c r="S56" s="1" t="s">
        <v>25</v>
      </c>
      <c r="T56" s="3">
        <f>COUNTIF(S9:S47,2)</f>
        <v>2</v>
      </c>
      <c r="W56" s="1" t="s">
        <v>25</v>
      </c>
      <c r="X56" s="3">
        <f>COUNTIF(W9:W47,2)</f>
        <v>1</v>
      </c>
    </row>
    <row r="57" spans="3:24" ht="12">
      <c r="C57" s="1" t="s">
        <v>26</v>
      </c>
      <c r="D57" s="3">
        <f>COUNTIF(C9:C47,3)</f>
        <v>7</v>
      </c>
      <c r="G57" s="1" t="s">
        <v>26</v>
      </c>
      <c r="H57" s="3">
        <f>COUNTIF(G9:G47,3)</f>
        <v>8</v>
      </c>
      <c r="K57" s="1" t="s">
        <v>26</v>
      </c>
      <c r="L57" s="3">
        <f>COUNTIF(K9:K47,3)</f>
        <v>12</v>
      </c>
      <c r="O57" s="1" t="s">
        <v>26</v>
      </c>
      <c r="P57" s="3">
        <f>COUNTIF(O9:O47,3)</f>
        <v>5</v>
      </c>
      <c r="S57" s="1" t="s">
        <v>26</v>
      </c>
      <c r="T57" s="3">
        <f>COUNTIF(S9:S47,3)</f>
        <v>5</v>
      </c>
      <c r="W57" s="1" t="s">
        <v>26</v>
      </c>
      <c r="X57" s="3">
        <f>COUNTIF(W9:W47,3)</f>
        <v>0</v>
      </c>
    </row>
    <row r="58" spans="3:24" ht="12">
      <c r="C58" s="1" t="s">
        <v>27</v>
      </c>
      <c r="D58" s="3">
        <f>COUNTIF(C9:C47,4)</f>
        <v>8</v>
      </c>
      <c r="G58" s="1" t="s">
        <v>27</v>
      </c>
      <c r="H58" s="3">
        <f>COUNTIF(G9:G47,4)</f>
        <v>6</v>
      </c>
      <c r="K58" s="1" t="s">
        <v>27</v>
      </c>
      <c r="L58" s="3">
        <f>COUNTIF(K9:K47,4)</f>
        <v>2</v>
      </c>
      <c r="O58" s="1" t="s">
        <v>27</v>
      </c>
      <c r="P58" s="3">
        <f>COUNTIF(O9:O47,4)</f>
        <v>2</v>
      </c>
      <c r="S58" s="1" t="s">
        <v>27</v>
      </c>
      <c r="T58" s="3">
        <f>COUNTIF(S9:S47,4)</f>
        <v>9</v>
      </c>
      <c r="W58" s="1" t="s">
        <v>27</v>
      </c>
      <c r="X58" s="3">
        <f>COUNTIF(W9:W47,4)</f>
        <v>8</v>
      </c>
    </row>
    <row r="59" spans="3:24" ht="12">
      <c r="C59" s="1" t="s">
        <v>66</v>
      </c>
      <c r="D59" s="3">
        <f>COUNTIF(C9:C47,5)</f>
        <v>8</v>
      </c>
      <c r="G59" s="1" t="s">
        <v>66</v>
      </c>
      <c r="H59" s="3">
        <f>COUNTIF(G9:G47,5)</f>
        <v>4</v>
      </c>
      <c r="K59" s="1" t="s">
        <v>66</v>
      </c>
      <c r="L59" s="3">
        <f>COUNTIF(K9:K47,5)</f>
        <v>1</v>
      </c>
      <c r="O59" s="1" t="s">
        <v>66</v>
      </c>
      <c r="P59" s="3">
        <f>COUNTIF(O9:O47,5)</f>
        <v>1</v>
      </c>
      <c r="S59" s="1" t="s">
        <v>66</v>
      </c>
      <c r="T59" s="3">
        <f>COUNTIF(S9:S47,5)</f>
        <v>7</v>
      </c>
      <c r="W59" s="1" t="s">
        <v>66</v>
      </c>
      <c r="X59" s="3">
        <f>COUNTIF(W9:W47,5)</f>
        <v>10</v>
      </c>
    </row>
    <row r="60" spans="3:24" ht="12">
      <c r="C60" s="1" t="s">
        <v>137</v>
      </c>
      <c r="D60" s="3">
        <f>COUNTIF(C9:C47,6)</f>
        <v>5</v>
      </c>
      <c r="G60" s="1" t="s">
        <v>137</v>
      </c>
      <c r="H60" s="3">
        <f>COUNTIF(G9:G47,6)</f>
        <v>0</v>
      </c>
      <c r="K60" s="1" t="s">
        <v>137</v>
      </c>
      <c r="L60" s="3">
        <f>COUNTIF(K9:K47,6)</f>
        <v>0</v>
      </c>
      <c r="O60" s="1" t="s">
        <v>137</v>
      </c>
      <c r="P60" s="3">
        <f>COUNTIF(O9:O47,6)</f>
        <v>0</v>
      </c>
      <c r="S60" s="1" t="s">
        <v>137</v>
      </c>
      <c r="T60" s="3">
        <f>COUNTIF(S9:S47,6)</f>
        <v>6</v>
      </c>
      <c r="W60" s="1" t="s">
        <v>137</v>
      </c>
      <c r="X60" s="3">
        <f>COUNTIF(W9:W47,6)</f>
        <v>11</v>
      </c>
    </row>
    <row r="61" spans="3:24" ht="12">
      <c r="C61" s="1" t="s">
        <v>12</v>
      </c>
      <c r="D61" s="2">
        <f>COUNTIF(C9:C47,"DSQ")</f>
        <v>3</v>
      </c>
      <c r="G61" s="1" t="s">
        <v>12</v>
      </c>
      <c r="H61" s="2">
        <f>COUNTIF(G9:G47,"DSQ")</f>
        <v>0</v>
      </c>
      <c r="K61" s="1" t="s">
        <v>12</v>
      </c>
      <c r="L61" s="2">
        <f>COUNTIF(K9:K47,"DSQ")</f>
        <v>2</v>
      </c>
      <c r="O61" s="1" t="s">
        <v>12</v>
      </c>
      <c r="P61" s="2">
        <f>COUNTIF(O9:O47,"DSQ")</f>
        <v>3</v>
      </c>
      <c r="S61" s="1" t="s">
        <v>12</v>
      </c>
      <c r="T61" s="2">
        <f>COUNTIF(S9:S47,"DSQ")</f>
        <v>2</v>
      </c>
      <c r="W61" s="1" t="s">
        <v>12</v>
      </c>
      <c r="X61" s="2">
        <f>COUNTIF(W9:W47,"DSQ")</f>
        <v>3</v>
      </c>
    </row>
    <row r="62" spans="3:24" ht="12">
      <c r="C62" s="1" t="s">
        <v>11</v>
      </c>
      <c r="D62" s="2">
        <f>COUNTIF(C9:C47,"T/O")</f>
        <v>0</v>
      </c>
      <c r="G62" s="1" t="s">
        <v>11</v>
      </c>
      <c r="H62" s="2">
        <f>COUNTIF(G9:G47,"T/O")</f>
        <v>2</v>
      </c>
      <c r="K62" s="1" t="s">
        <v>11</v>
      </c>
      <c r="L62" s="2">
        <f>COUNTIF(K9:K47,"T/O")</f>
        <v>0</v>
      </c>
      <c r="O62" s="1" t="s">
        <v>11</v>
      </c>
      <c r="P62" s="2">
        <f>COUNTIF(O9:O47,"T/O")</f>
        <v>0</v>
      </c>
      <c r="S62" s="1" t="s">
        <v>11</v>
      </c>
      <c r="T62" s="2">
        <f>COUNTIF(S9:S47,"T/O")</f>
        <v>5</v>
      </c>
      <c r="W62" s="1" t="s">
        <v>11</v>
      </c>
      <c r="X62" s="2">
        <f>COUNTIF(W9:W47,"T/O")</f>
        <v>0</v>
      </c>
    </row>
    <row r="63" spans="3:24" ht="12">
      <c r="C63" s="1" t="s">
        <v>64</v>
      </c>
      <c r="D63" s="2">
        <f>COUNTIF(C9:C47,"DNS")</f>
        <v>0</v>
      </c>
      <c r="G63" s="1" t="s">
        <v>64</v>
      </c>
      <c r="H63" s="2">
        <f>COUNTIF(G9:G47,"DNS")</f>
        <v>1</v>
      </c>
      <c r="K63" s="1" t="s">
        <v>64</v>
      </c>
      <c r="L63" s="2">
        <f>COUNTIF(K9:K47,"DNS")</f>
        <v>4</v>
      </c>
      <c r="O63" s="1" t="s">
        <v>64</v>
      </c>
      <c r="P63" s="2">
        <f>COUNTIF(O9:O47,"DNS")</f>
        <v>0</v>
      </c>
      <c r="S63" s="1" t="s">
        <v>64</v>
      </c>
      <c r="T63" s="2">
        <f>COUNTIF(S9:S47,"DNS")</f>
        <v>0</v>
      </c>
      <c r="W63" s="1" t="s">
        <v>64</v>
      </c>
      <c r="X63" s="2">
        <f>COUNTIF(W9:W47,"DNS")</f>
        <v>6</v>
      </c>
    </row>
    <row r="64" spans="4:24" ht="12">
      <c r="D64" s="3">
        <f>SUM(D55:D63)</f>
        <v>39</v>
      </c>
      <c r="H64" s="3">
        <f>SUM(H55:H63)</f>
        <v>39</v>
      </c>
      <c r="L64" s="3">
        <f>SUM(L55:L63)</f>
        <v>39</v>
      </c>
      <c r="O64" s="1"/>
      <c r="P64" s="3">
        <f>SUM(P55:P63)</f>
        <v>39</v>
      </c>
      <c r="T64" s="3">
        <f>SUM(T55:T63)</f>
        <v>39</v>
      </c>
      <c r="X64" s="3">
        <f>SUM(X55:X63)</f>
        <v>39</v>
      </c>
    </row>
    <row r="65" ht="12">
      <c r="AB65" s="47" t="s">
        <v>60</v>
      </c>
    </row>
    <row r="66" spans="29:34" ht="12">
      <c r="AC66" s="147" t="str">
        <f>C5</f>
        <v>Thornaby</v>
      </c>
      <c r="AD66" s="148" t="str">
        <f>G5</f>
        <v>Saltburn &amp; Marske</v>
      </c>
      <c r="AE66" s="148" t="str">
        <f>K5</f>
        <v>Guisborough</v>
      </c>
      <c r="AF66" s="148" t="str">
        <f>O5</f>
        <v>Northallerton</v>
      </c>
      <c r="AG66" s="148" t="str">
        <f>S5</f>
        <v>Stokesley</v>
      </c>
      <c r="AH66" s="148" t="str">
        <f>W5</f>
        <v>Eston</v>
      </c>
    </row>
    <row r="67" spans="28:34" ht="12.75" thickBot="1">
      <c r="AB67" s="1" t="s">
        <v>24</v>
      </c>
      <c r="AC67" s="147">
        <f aca="true" t="shared" si="13" ref="AC67:AC75">D55</f>
        <v>4</v>
      </c>
      <c r="AD67" s="148">
        <f aca="true" t="shared" si="14" ref="AD67:AD75">H55</f>
        <v>8</v>
      </c>
      <c r="AE67" s="148">
        <f aca="true" t="shared" si="15" ref="AE67:AE75">L55</f>
        <v>4</v>
      </c>
      <c r="AF67" s="148">
        <f aca="true" t="shared" si="16" ref="AF67:AF75">P55</f>
        <v>20</v>
      </c>
      <c r="AG67" s="148">
        <f>T55</f>
        <v>3</v>
      </c>
      <c r="AH67" s="148">
        <f>X55</f>
        <v>0</v>
      </c>
    </row>
    <row r="68" spans="4:34" ht="12">
      <c r="D68" s="84" t="s">
        <v>36</v>
      </c>
      <c r="E68" s="85"/>
      <c r="F68" s="86"/>
      <c r="AB68" s="1" t="s">
        <v>25</v>
      </c>
      <c r="AC68" s="147">
        <f t="shared" si="13"/>
        <v>4</v>
      </c>
      <c r="AD68" s="148">
        <f t="shared" si="14"/>
        <v>10</v>
      </c>
      <c r="AE68" s="148">
        <f t="shared" si="15"/>
        <v>14</v>
      </c>
      <c r="AF68" s="148">
        <f t="shared" si="16"/>
        <v>8</v>
      </c>
      <c r="AG68" s="148">
        <f aca="true" t="shared" si="17" ref="AG68:AG75">T56</f>
        <v>2</v>
      </c>
      <c r="AH68" s="148">
        <f aca="true" t="shared" si="18" ref="AH68:AH75">X56</f>
        <v>1</v>
      </c>
    </row>
    <row r="69" spans="4:34" ht="12">
      <c r="D69" s="87">
        <f>LARGE(C49:Z49,6)</f>
        <v>60</v>
      </c>
      <c r="E69" s="88">
        <v>6</v>
      </c>
      <c r="F69" s="89"/>
      <c r="AB69" s="1" t="s">
        <v>26</v>
      </c>
      <c r="AC69" s="147">
        <f t="shared" si="13"/>
        <v>7</v>
      </c>
      <c r="AD69" s="148">
        <f t="shared" si="14"/>
        <v>8</v>
      </c>
      <c r="AE69" s="148">
        <f t="shared" si="15"/>
        <v>12</v>
      </c>
      <c r="AF69" s="148">
        <f t="shared" si="16"/>
        <v>5</v>
      </c>
      <c r="AG69" s="148">
        <f t="shared" si="17"/>
        <v>5</v>
      </c>
      <c r="AH69" s="148">
        <f t="shared" si="18"/>
        <v>0</v>
      </c>
    </row>
    <row r="70" spans="4:34" ht="12">
      <c r="D70" s="87">
        <f>LARGE(C49:Z49,5)</f>
        <v>95</v>
      </c>
      <c r="E70" s="88">
        <v>5</v>
      </c>
      <c r="F70" s="89"/>
      <c r="AB70" s="1" t="s">
        <v>27</v>
      </c>
      <c r="AC70" s="147">
        <f t="shared" si="13"/>
        <v>8</v>
      </c>
      <c r="AD70" s="148">
        <f t="shared" si="14"/>
        <v>6</v>
      </c>
      <c r="AE70" s="148">
        <f t="shared" si="15"/>
        <v>2</v>
      </c>
      <c r="AF70" s="148">
        <f t="shared" si="16"/>
        <v>2</v>
      </c>
      <c r="AG70" s="148">
        <f t="shared" si="17"/>
        <v>9</v>
      </c>
      <c r="AH70" s="148">
        <f t="shared" si="18"/>
        <v>8</v>
      </c>
    </row>
    <row r="71" spans="4:34" ht="12">
      <c r="D71" s="87">
        <f>LARGE(C49:Z49,4)</f>
        <v>117</v>
      </c>
      <c r="E71" s="88">
        <v>4</v>
      </c>
      <c r="F71" s="89"/>
      <c r="AB71" s="1" t="s">
        <v>66</v>
      </c>
      <c r="AC71" s="147">
        <f t="shared" si="13"/>
        <v>8</v>
      </c>
      <c r="AD71" s="148">
        <f t="shared" si="14"/>
        <v>4</v>
      </c>
      <c r="AE71" s="148">
        <f t="shared" si="15"/>
        <v>1</v>
      </c>
      <c r="AF71" s="148">
        <f t="shared" si="16"/>
        <v>1</v>
      </c>
      <c r="AG71" s="148">
        <f t="shared" si="17"/>
        <v>7</v>
      </c>
      <c r="AH71" s="148">
        <f t="shared" si="18"/>
        <v>10</v>
      </c>
    </row>
    <row r="72" spans="4:34" ht="12">
      <c r="D72" s="87">
        <f>LARGE(C49:Z49,3)</f>
        <v>150</v>
      </c>
      <c r="E72" s="88">
        <v>3</v>
      </c>
      <c r="F72" s="89"/>
      <c r="AB72" s="1" t="s">
        <v>137</v>
      </c>
      <c r="AC72" s="147">
        <f t="shared" si="13"/>
        <v>5</v>
      </c>
      <c r="AD72" s="148">
        <f t="shared" si="14"/>
        <v>0</v>
      </c>
      <c r="AE72" s="148">
        <f t="shared" si="15"/>
        <v>0</v>
      </c>
      <c r="AF72" s="148">
        <f t="shared" si="16"/>
        <v>0</v>
      </c>
      <c r="AG72" s="148">
        <f t="shared" si="17"/>
        <v>6</v>
      </c>
      <c r="AH72" s="148">
        <f t="shared" si="18"/>
        <v>11</v>
      </c>
    </row>
    <row r="73" spans="4:34" ht="12">
      <c r="D73" s="87">
        <f>LARGE(C49:Z49,2)</f>
        <v>156</v>
      </c>
      <c r="E73" s="88">
        <v>2</v>
      </c>
      <c r="F73" s="89"/>
      <c r="AB73" s="1" t="s">
        <v>12</v>
      </c>
      <c r="AC73" s="147">
        <f t="shared" si="13"/>
        <v>3</v>
      </c>
      <c r="AD73" s="148">
        <f t="shared" si="14"/>
        <v>0</v>
      </c>
      <c r="AE73" s="148">
        <f t="shared" si="15"/>
        <v>2</v>
      </c>
      <c r="AF73" s="148">
        <f t="shared" si="16"/>
        <v>3</v>
      </c>
      <c r="AG73" s="148">
        <f t="shared" si="17"/>
        <v>2</v>
      </c>
      <c r="AH73" s="148">
        <f t="shared" si="18"/>
        <v>3</v>
      </c>
    </row>
    <row r="74" spans="4:34" ht="12.75" thickBot="1">
      <c r="D74" s="90">
        <f>LARGE(C49:Z49,1)</f>
        <v>188</v>
      </c>
      <c r="E74" s="91">
        <v>1</v>
      </c>
      <c r="F74" s="92"/>
      <c r="AB74" s="1" t="s">
        <v>11</v>
      </c>
      <c r="AC74" s="147">
        <f t="shared" si="13"/>
        <v>0</v>
      </c>
      <c r="AD74" s="148">
        <f t="shared" si="14"/>
        <v>2</v>
      </c>
      <c r="AE74" s="148">
        <f t="shared" si="15"/>
        <v>0</v>
      </c>
      <c r="AF74" s="148">
        <f t="shared" si="16"/>
        <v>0</v>
      </c>
      <c r="AG74" s="148">
        <f t="shared" si="17"/>
        <v>5</v>
      </c>
      <c r="AH74" s="148">
        <f t="shared" si="18"/>
        <v>0</v>
      </c>
    </row>
    <row r="75" spans="28:34" ht="12">
      <c r="AB75" s="1" t="s">
        <v>64</v>
      </c>
      <c r="AC75" s="147">
        <f t="shared" si="13"/>
        <v>0</v>
      </c>
      <c r="AD75" s="148">
        <f t="shared" si="14"/>
        <v>1</v>
      </c>
      <c r="AE75" s="148">
        <f t="shared" si="15"/>
        <v>4</v>
      </c>
      <c r="AF75" s="148">
        <f t="shared" si="16"/>
        <v>0</v>
      </c>
      <c r="AG75" s="148">
        <f t="shared" si="17"/>
        <v>0</v>
      </c>
      <c r="AH75" s="148">
        <f t="shared" si="18"/>
        <v>6</v>
      </c>
    </row>
  </sheetData>
  <sheetProtection password="8D01" sheet="1"/>
  <mergeCells count="24">
    <mergeCell ref="J3:K3"/>
    <mergeCell ref="W5:Z5"/>
    <mergeCell ref="A5:B5"/>
    <mergeCell ref="C5:F5"/>
    <mergeCell ref="G5:J5"/>
    <mergeCell ref="K5:N5"/>
    <mergeCell ref="O5:R5"/>
    <mergeCell ref="S5:V5"/>
    <mergeCell ref="W49:Z49"/>
    <mergeCell ref="W50:Z50"/>
    <mergeCell ref="C49:F49"/>
    <mergeCell ref="C50:F50"/>
    <mergeCell ref="G49:J49"/>
    <mergeCell ref="G50:J50"/>
    <mergeCell ref="S49:V49"/>
    <mergeCell ref="S50:V50"/>
    <mergeCell ref="K6:N6"/>
    <mergeCell ref="O6:R6"/>
    <mergeCell ref="O49:R49"/>
    <mergeCell ref="O50:R50"/>
    <mergeCell ref="A49:B49"/>
    <mergeCell ref="A50:B50"/>
    <mergeCell ref="K49:N49"/>
    <mergeCell ref="K50:N50"/>
  </mergeCells>
  <printOptions horizontalCentered="1" verticalCentered="1"/>
  <pageMargins left="0.11811023622047245" right="0.11811023622047245" top="0" bottom="0" header="0.5118110236220472" footer="0.5118110236220472"/>
  <pageSetup horizontalDpi="600" verticalDpi="600" orientation="landscape" paperSize="9" scale="80" r:id="rId3"/>
  <rowBreaks count="3" manualBreakCount="3">
    <brk id="52" max="255" man="1"/>
    <brk id="104" max="65535" man="1"/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B25">
      <selection activeCell="C56" sqref="C56"/>
    </sheetView>
  </sheetViews>
  <sheetFormatPr defaultColWidth="9.140625" defaultRowHeight="12.75"/>
  <sheetData>
    <row r="1" spans="1:22" s="1" customFormat="1" ht="28.5" customHeight="1">
      <c r="A1" s="8" t="s">
        <v>124</v>
      </c>
      <c r="B1" s="35"/>
      <c r="C1" s="13"/>
      <c r="D1" s="13"/>
      <c r="E1" s="13"/>
      <c r="F1" s="44"/>
      <c r="G1" s="13"/>
      <c r="H1" s="13"/>
      <c r="I1" s="13"/>
      <c r="J1" s="48"/>
      <c r="K1" s="14"/>
      <c r="L1" s="13"/>
      <c r="M1" s="15"/>
      <c r="N1" s="44"/>
      <c r="O1" s="13"/>
      <c r="P1" s="13"/>
      <c r="Q1" s="13"/>
      <c r="R1" s="44"/>
      <c r="S1" s="13"/>
      <c r="T1" s="13"/>
      <c r="U1" s="13"/>
      <c r="V1" s="44"/>
    </row>
    <row r="2" spans="1:22" s="1" customFormat="1" ht="28.5" customHeight="1">
      <c r="A2" s="8"/>
      <c r="B2" s="35"/>
      <c r="C2" s="13"/>
      <c r="D2" s="13"/>
      <c r="E2" s="13"/>
      <c r="F2" s="44"/>
      <c r="G2" s="13"/>
      <c r="H2" s="13"/>
      <c r="I2" s="13"/>
      <c r="J2" s="48"/>
      <c r="K2" s="13"/>
      <c r="L2" s="13"/>
      <c r="M2" s="13"/>
      <c r="N2" s="44"/>
      <c r="O2" s="13"/>
      <c r="P2" s="13"/>
      <c r="Q2" s="13"/>
      <c r="R2" s="44"/>
      <c r="S2" s="13"/>
      <c r="T2" s="13"/>
      <c r="U2" s="13"/>
      <c r="V2" s="44"/>
    </row>
    <row r="3" spans="2:22" s="1" customFormat="1" ht="16.5" customHeight="1">
      <c r="B3" s="68" t="s">
        <v>32</v>
      </c>
      <c r="C3" s="76" t="str">
        <f>'Moors League'!C3</f>
        <v>Eston Leisure Centre -1.30pm Warm-up</v>
      </c>
      <c r="D3" s="3"/>
      <c r="F3" s="47"/>
      <c r="H3" s="2"/>
      <c r="J3" s="300" t="s">
        <v>33</v>
      </c>
      <c r="K3" s="300"/>
      <c r="L3" s="77" t="str">
        <f>'Moors League'!L3</f>
        <v>21st May 2016</v>
      </c>
      <c r="N3" s="47"/>
      <c r="P3" s="3"/>
      <c r="R3" s="47"/>
      <c r="T3" s="3"/>
      <c r="V3" s="47"/>
    </row>
    <row r="4" spans="2:22" s="1" customFormat="1" ht="16.5" customHeight="1">
      <c r="B4" s="68"/>
      <c r="C4" s="69"/>
      <c r="D4" s="3"/>
      <c r="F4" s="47"/>
      <c r="H4" s="2"/>
      <c r="J4" s="47"/>
      <c r="L4" s="3"/>
      <c r="N4" s="47"/>
      <c r="P4" s="3"/>
      <c r="R4" s="47"/>
      <c r="T4" s="3"/>
      <c r="V4" s="47"/>
    </row>
    <row r="5" ht="13.5" thickBot="1"/>
    <row r="6" spans="1:26" s="4" customFormat="1" ht="14.25">
      <c r="A6" s="304" t="s">
        <v>0</v>
      </c>
      <c r="B6" s="310"/>
      <c r="C6" s="304" t="str">
        <f>'Moors League'!C5:F5</f>
        <v>Thornaby</v>
      </c>
      <c r="D6" s="305"/>
      <c r="E6" s="305"/>
      <c r="F6" s="310"/>
      <c r="G6" s="305" t="str">
        <f>'Moors League'!G5:J5</f>
        <v>Saltburn &amp; Marske</v>
      </c>
      <c r="H6" s="305"/>
      <c r="I6" s="305"/>
      <c r="J6" s="310"/>
      <c r="K6" s="304" t="str">
        <f>'Moors League'!K5:N5</f>
        <v>Guisborough</v>
      </c>
      <c r="L6" s="305"/>
      <c r="M6" s="305"/>
      <c r="N6" s="310"/>
      <c r="O6" s="304" t="str">
        <f>'Moors League'!O5:R5</f>
        <v>Northallerton</v>
      </c>
      <c r="P6" s="305"/>
      <c r="Q6" s="305"/>
      <c r="R6" s="310"/>
      <c r="S6" s="304" t="str">
        <f>'Moors League'!S5:V5</f>
        <v>Stokesley</v>
      </c>
      <c r="T6" s="305"/>
      <c r="U6" s="305"/>
      <c r="V6" s="310"/>
      <c r="W6" s="304" t="str">
        <f>'Moors League'!W5:Z5</f>
        <v>Eston</v>
      </c>
      <c r="X6" s="305"/>
      <c r="Y6" s="305"/>
      <c r="Z6" s="310"/>
    </row>
    <row r="7" spans="1:26" s="5" customFormat="1" ht="12.75">
      <c r="A7" s="16"/>
      <c r="B7" s="17"/>
      <c r="C7" s="311" t="s">
        <v>135</v>
      </c>
      <c r="D7" s="312"/>
      <c r="E7" s="312"/>
      <c r="F7" s="313"/>
      <c r="G7" s="311" t="s">
        <v>1</v>
      </c>
      <c r="H7" s="312"/>
      <c r="I7" s="312"/>
      <c r="J7" s="313"/>
      <c r="K7" s="311" t="s">
        <v>2</v>
      </c>
      <c r="L7" s="312"/>
      <c r="M7" s="312"/>
      <c r="N7" s="313"/>
      <c r="O7" s="311" t="s">
        <v>3</v>
      </c>
      <c r="P7" s="312"/>
      <c r="Q7" s="312"/>
      <c r="R7" s="313"/>
      <c r="S7" s="311" t="s">
        <v>65</v>
      </c>
      <c r="T7" s="312"/>
      <c r="U7" s="312"/>
      <c r="V7" s="313"/>
      <c r="W7" s="311" t="s">
        <v>134</v>
      </c>
      <c r="X7" s="312"/>
      <c r="Y7" s="312"/>
      <c r="Z7" s="313"/>
    </row>
    <row r="8" spans="1:26" s="6" customFormat="1" ht="19.5" customHeight="1">
      <c r="A8" s="296" t="s">
        <v>13</v>
      </c>
      <c r="B8" s="297"/>
      <c r="C8" s="290">
        <f>SUM('Moors League'!C49:F49)</f>
        <v>117</v>
      </c>
      <c r="D8" s="291"/>
      <c r="E8" s="291"/>
      <c r="F8" s="292"/>
      <c r="G8" s="290">
        <f>SUM('Moors League'!G49:J49)</f>
        <v>156</v>
      </c>
      <c r="H8" s="291"/>
      <c r="I8" s="291"/>
      <c r="J8" s="292"/>
      <c r="K8" s="290">
        <f>SUM('Moors League'!K49:N49)</f>
        <v>150</v>
      </c>
      <c r="L8" s="291"/>
      <c r="M8" s="291"/>
      <c r="N8" s="292"/>
      <c r="O8" s="290">
        <f>SUM('Moors League'!O49:R49)</f>
        <v>188</v>
      </c>
      <c r="P8" s="291"/>
      <c r="Q8" s="291"/>
      <c r="R8" s="292"/>
      <c r="S8" s="290">
        <f>'Moors League'!S49:V49</f>
        <v>95</v>
      </c>
      <c r="T8" s="291"/>
      <c r="U8" s="291"/>
      <c r="V8" s="292"/>
      <c r="W8" s="290">
        <f>'Moors League'!W49:Z49</f>
        <v>60</v>
      </c>
      <c r="X8" s="291"/>
      <c r="Y8" s="291"/>
      <c r="Z8" s="292"/>
    </row>
    <row r="9" spans="1:26" s="1" customFormat="1" ht="19.5" customHeight="1">
      <c r="A9" s="298" t="s">
        <v>9</v>
      </c>
      <c r="B9" s="299"/>
      <c r="C9" s="290">
        <f>SUM('Moors League'!C50:F50)</f>
        <v>4</v>
      </c>
      <c r="D9" s="291"/>
      <c r="E9" s="291"/>
      <c r="F9" s="292"/>
      <c r="G9" s="290">
        <f>SUM('Moors League'!G50:J50)</f>
        <v>2</v>
      </c>
      <c r="H9" s="291"/>
      <c r="I9" s="291"/>
      <c r="J9" s="292"/>
      <c r="K9" s="290">
        <f>SUM('Moors League'!K50:N50)</f>
        <v>3</v>
      </c>
      <c r="L9" s="291"/>
      <c r="M9" s="291"/>
      <c r="N9" s="292"/>
      <c r="O9" s="290">
        <f>'Moors League'!O50:R50</f>
        <v>1</v>
      </c>
      <c r="P9" s="291"/>
      <c r="Q9" s="291"/>
      <c r="R9" s="292"/>
      <c r="S9" s="290">
        <f>'Moors League'!S50:V50</f>
        <v>5</v>
      </c>
      <c r="T9" s="291"/>
      <c r="U9" s="291"/>
      <c r="V9" s="292"/>
      <c r="W9" s="290">
        <f>'Moors League'!W50:Z50</f>
        <v>6</v>
      </c>
      <c r="X9" s="291"/>
      <c r="Y9" s="291"/>
      <c r="Z9" s="292"/>
    </row>
  </sheetData>
  <sheetProtection password="8D01" sheet="1"/>
  <mergeCells count="28">
    <mergeCell ref="J3:K3"/>
    <mergeCell ref="A6:B6"/>
    <mergeCell ref="C6:F6"/>
    <mergeCell ref="G6:J6"/>
    <mergeCell ref="K6:N6"/>
    <mergeCell ref="O9:R9"/>
    <mergeCell ref="A9:B9"/>
    <mergeCell ref="C9:F9"/>
    <mergeCell ref="G9:J9"/>
    <mergeCell ref="K9:N9"/>
    <mergeCell ref="A8:B8"/>
    <mergeCell ref="C8:F8"/>
    <mergeCell ref="G8:J8"/>
    <mergeCell ref="K8:N8"/>
    <mergeCell ref="S8:V8"/>
    <mergeCell ref="O6:R6"/>
    <mergeCell ref="C7:F7"/>
    <mergeCell ref="G7:J7"/>
    <mergeCell ref="K7:N7"/>
    <mergeCell ref="O8:R8"/>
    <mergeCell ref="W6:Z6"/>
    <mergeCell ref="W7:Z7"/>
    <mergeCell ref="W8:Z8"/>
    <mergeCell ref="W9:Z9"/>
    <mergeCell ref="O7:R7"/>
    <mergeCell ref="S7:V7"/>
    <mergeCell ref="S9:V9"/>
    <mergeCell ref="S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7">
      <selection activeCell="H44" sqref="H44"/>
    </sheetView>
  </sheetViews>
  <sheetFormatPr defaultColWidth="9.140625" defaultRowHeight="12.75"/>
  <cols>
    <col min="1" max="1" width="3.7109375" style="197" customWidth="1"/>
    <col min="2" max="2" width="18.140625" style="194" customWidth="1"/>
    <col min="3" max="3" width="15.7109375" style="194" customWidth="1"/>
    <col min="4" max="4" width="22.8515625" style="194" customWidth="1"/>
    <col min="5" max="5" width="8.57421875" style="195" customWidth="1"/>
    <col min="6" max="6" width="22.00390625" style="194" customWidth="1"/>
    <col min="7" max="7" width="7.8515625" style="195" customWidth="1"/>
    <col min="8" max="8" width="8.421875" style="198" bestFit="1" customWidth="1"/>
    <col min="9" max="9" width="9.140625" style="137" customWidth="1"/>
    <col min="10" max="16384" width="9.140625" style="194" customWidth="1"/>
  </cols>
  <sheetData>
    <row r="1" spans="1:6" ht="29.25" customHeight="1">
      <c r="A1" s="317" t="s">
        <v>125</v>
      </c>
      <c r="B1" s="317"/>
      <c r="C1" s="317"/>
      <c r="D1" s="317"/>
      <c r="E1" s="317"/>
      <c r="F1" s="155" t="str">
        <f>'Moors League'!AC66</f>
        <v>Thornaby</v>
      </c>
    </row>
    <row r="2" spans="1:9" s="139" customFormat="1" ht="18.75">
      <c r="A2" s="316" t="s">
        <v>32</v>
      </c>
      <c r="B2" s="316"/>
      <c r="C2" s="132" t="str">
        <f>'Moors League'!C3</f>
        <v>Eston Leisure Centre -1.30pm Warm-up</v>
      </c>
      <c r="D2" s="132"/>
      <c r="E2" s="139" t="s">
        <v>17</v>
      </c>
      <c r="F2" s="140" t="str">
        <f>'Moors League'!L3</f>
        <v>21st May 2016</v>
      </c>
      <c r="H2" s="200"/>
      <c r="I2" s="142"/>
    </row>
    <row r="3" spans="1:9" s="133" customFormat="1" ht="12.75">
      <c r="A3" s="143"/>
      <c r="E3" s="28"/>
      <c r="G3" s="28"/>
      <c r="H3" s="201"/>
      <c r="I3" s="54" t="s">
        <v>10</v>
      </c>
    </row>
    <row r="4" spans="1:9" s="133" customFormat="1" ht="24.75" customHeight="1">
      <c r="A4" s="144">
        <v>1</v>
      </c>
      <c r="B4" s="153" t="s">
        <v>106</v>
      </c>
      <c r="C4" s="57" t="s">
        <v>29</v>
      </c>
      <c r="D4" s="156" t="s">
        <v>236</v>
      </c>
      <c r="E4" s="61"/>
      <c r="F4" s="156" t="s">
        <v>249</v>
      </c>
      <c r="G4" s="61"/>
      <c r="H4" s="202"/>
      <c r="I4" s="56"/>
    </row>
    <row r="5" spans="1:9" s="133" customFormat="1" ht="24.75" customHeight="1">
      <c r="A5" s="144"/>
      <c r="B5" s="154"/>
      <c r="C5" s="57"/>
      <c r="D5" s="156" t="s">
        <v>237</v>
      </c>
      <c r="E5" s="61"/>
      <c r="F5" s="156" t="s">
        <v>242</v>
      </c>
      <c r="G5" s="61"/>
      <c r="H5" s="203" t="str">
        <f>'Moors League'!D9</f>
        <v>1.33.47</v>
      </c>
      <c r="I5" s="71">
        <f>'Moors League'!E9</f>
        <v>4</v>
      </c>
    </row>
    <row r="6" spans="1:9" s="133" customFormat="1" ht="24.75" customHeight="1">
      <c r="A6" s="144">
        <v>2</v>
      </c>
      <c r="B6" s="153" t="s">
        <v>108</v>
      </c>
      <c r="C6" s="58" t="s">
        <v>107</v>
      </c>
      <c r="D6" s="156" t="s">
        <v>238</v>
      </c>
      <c r="E6" s="203">
        <f>'Moors League'!D10</f>
        <v>22.75</v>
      </c>
      <c r="F6" s="280"/>
      <c r="G6" s="29"/>
      <c r="H6" s="201"/>
      <c r="I6" s="71">
        <f>'Moors League'!E10</f>
        <v>1</v>
      </c>
    </row>
    <row r="7" spans="1:9" s="133" customFormat="1" ht="24.75" customHeight="1">
      <c r="A7" s="144">
        <v>3</v>
      </c>
      <c r="B7" s="153" t="s">
        <v>109</v>
      </c>
      <c r="C7" s="57" t="s">
        <v>107</v>
      </c>
      <c r="D7" s="156" t="s">
        <v>239</v>
      </c>
      <c r="E7" s="203">
        <f>'Moors League'!D11</f>
        <v>31.78</v>
      </c>
      <c r="F7" s="280"/>
      <c r="G7" s="204"/>
      <c r="H7" s="201"/>
      <c r="I7" s="71">
        <f>'Moors League'!E11</f>
        <v>1</v>
      </c>
    </row>
    <row r="8" spans="1:9" s="133" customFormat="1" ht="24.75" customHeight="1">
      <c r="A8" s="144">
        <v>4</v>
      </c>
      <c r="B8" s="153" t="s">
        <v>115</v>
      </c>
      <c r="C8" s="57" t="s">
        <v>110</v>
      </c>
      <c r="D8" s="156" t="s">
        <v>240</v>
      </c>
      <c r="E8" s="203">
        <f>'Moors League'!D12</f>
        <v>23.05</v>
      </c>
      <c r="F8" s="280"/>
      <c r="G8" s="204"/>
      <c r="H8" s="201"/>
      <c r="I8" s="71">
        <f>'Moors League'!E12</f>
        <v>3</v>
      </c>
    </row>
    <row r="9" spans="1:9" s="133" customFormat="1" ht="24.75" customHeight="1">
      <c r="A9" s="144">
        <v>5</v>
      </c>
      <c r="B9" s="153" t="s">
        <v>117</v>
      </c>
      <c r="C9" s="57" t="s">
        <v>110</v>
      </c>
      <c r="D9" s="156" t="s">
        <v>241</v>
      </c>
      <c r="E9" s="203">
        <f>'Moors League'!D13</f>
        <v>26</v>
      </c>
      <c r="F9" s="280"/>
      <c r="G9" s="29"/>
      <c r="H9" s="201"/>
      <c r="I9" s="71">
        <f>'Moors League'!E13</f>
        <v>2</v>
      </c>
    </row>
    <row r="10" spans="1:9" s="133" customFormat="1" ht="24.75" customHeight="1">
      <c r="A10" s="144">
        <v>6</v>
      </c>
      <c r="B10" s="153" t="s">
        <v>114</v>
      </c>
      <c r="C10" s="57" t="s">
        <v>111</v>
      </c>
      <c r="D10" s="156" t="s">
        <v>242</v>
      </c>
      <c r="E10" s="203" t="str">
        <f>'Moors League'!D14</f>
        <v>DSQ</v>
      </c>
      <c r="F10" s="281" t="s">
        <v>331</v>
      </c>
      <c r="G10" s="29"/>
      <c r="H10" s="201"/>
      <c r="I10" s="71">
        <f>'Moors League'!E14</f>
        <v>0</v>
      </c>
    </row>
    <row r="11" spans="1:9" s="133" customFormat="1" ht="25.5" customHeight="1">
      <c r="A11" s="144">
        <v>7</v>
      </c>
      <c r="B11" s="153" t="s">
        <v>113</v>
      </c>
      <c r="C11" s="57" t="s">
        <v>112</v>
      </c>
      <c r="D11" s="156" t="s">
        <v>243</v>
      </c>
      <c r="E11" s="203">
        <f>'Moors League'!D15</f>
        <v>33.36</v>
      </c>
      <c r="F11" s="280"/>
      <c r="G11" s="29"/>
      <c r="H11" s="201"/>
      <c r="I11" s="71">
        <f>'Moors League'!E15</f>
        <v>5</v>
      </c>
    </row>
    <row r="12" spans="1:9" s="133" customFormat="1" ht="24.75" customHeight="1">
      <c r="A12" s="144">
        <v>8</v>
      </c>
      <c r="B12" s="153" t="s">
        <v>116</v>
      </c>
      <c r="C12" s="57" t="s">
        <v>29</v>
      </c>
      <c r="D12" s="156" t="s">
        <v>238</v>
      </c>
      <c r="E12" s="61"/>
      <c r="F12" s="156" t="s">
        <v>254</v>
      </c>
      <c r="G12" s="61"/>
      <c r="H12" s="202"/>
      <c r="I12" s="56"/>
    </row>
    <row r="13" spans="1:9" s="133" customFormat="1" ht="24.75" customHeight="1">
      <c r="A13" s="144"/>
      <c r="B13" s="154"/>
      <c r="C13" s="57"/>
      <c r="D13" s="156" t="s">
        <v>244</v>
      </c>
      <c r="E13" s="61"/>
      <c r="F13" s="156" t="s">
        <v>256</v>
      </c>
      <c r="G13" s="61"/>
      <c r="H13" s="203" t="str">
        <f>'Moors League'!D16</f>
        <v>1.23.97</v>
      </c>
      <c r="I13" s="71">
        <f>'Moors League'!E16</f>
        <v>2</v>
      </c>
    </row>
    <row r="14" spans="1:9" s="133" customFormat="1" ht="24.75" customHeight="1">
      <c r="A14" s="144">
        <v>9</v>
      </c>
      <c r="B14" s="153" t="s">
        <v>109</v>
      </c>
      <c r="C14" s="57" t="s">
        <v>29</v>
      </c>
      <c r="D14" s="156" t="s">
        <v>245</v>
      </c>
      <c r="E14" s="61"/>
      <c r="F14" s="279" t="s">
        <v>248</v>
      </c>
      <c r="G14" s="61"/>
      <c r="H14" s="199"/>
      <c r="I14" s="56"/>
    </row>
    <row r="15" spans="1:9" s="133" customFormat="1" ht="24.75" customHeight="1">
      <c r="A15" s="144"/>
      <c r="B15" s="154"/>
      <c r="C15" s="57"/>
      <c r="D15" s="279" t="s">
        <v>246</v>
      </c>
      <c r="E15" s="61"/>
      <c r="F15" s="156" t="s">
        <v>239</v>
      </c>
      <c r="G15" s="199"/>
      <c r="H15" s="203" t="str">
        <f>'Moors League'!D17</f>
        <v>1.21.03</v>
      </c>
      <c r="I15" s="71">
        <f>'Moors League'!E17</f>
        <v>2</v>
      </c>
    </row>
    <row r="16" spans="1:9" s="133" customFormat="1" ht="24.75" customHeight="1">
      <c r="A16" s="144">
        <v>10</v>
      </c>
      <c r="B16" s="153" t="s">
        <v>115</v>
      </c>
      <c r="C16" s="57" t="s">
        <v>29</v>
      </c>
      <c r="D16" s="156" t="s">
        <v>240</v>
      </c>
      <c r="E16" s="61"/>
      <c r="F16" s="156" t="s">
        <v>251</v>
      </c>
      <c r="G16" s="61"/>
      <c r="H16" s="202"/>
      <c r="I16" s="56"/>
    </row>
    <row r="17" spans="1:9" s="133" customFormat="1" ht="24.75" customHeight="1">
      <c r="A17" s="144"/>
      <c r="B17" s="154"/>
      <c r="C17" s="57"/>
      <c r="D17" s="156" t="s">
        <v>247</v>
      </c>
      <c r="E17" s="61"/>
      <c r="F17" s="156" t="s">
        <v>257</v>
      </c>
      <c r="G17" s="61"/>
      <c r="H17" s="203" t="str">
        <f>'Moors League'!D18</f>
        <v>1.26.76</v>
      </c>
      <c r="I17" s="71">
        <f>'Moors League'!E18</f>
        <v>4</v>
      </c>
    </row>
    <row r="18" spans="1:9" s="133" customFormat="1" ht="24.75" customHeight="1">
      <c r="A18" s="144">
        <v>11</v>
      </c>
      <c r="B18" s="153" t="s">
        <v>117</v>
      </c>
      <c r="C18" s="57" t="s">
        <v>29</v>
      </c>
      <c r="D18" s="156" t="s">
        <v>248</v>
      </c>
      <c r="E18" s="61"/>
      <c r="F18" s="156" t="s">
        <v>252</v>
      </c>
      <c r="G18" s="61"/>
      <c r="H18" s="202"/>
      <c r="I18" s="56"/>
    </row>
    <row r="19" spans="1:9" s="133" customFormat="1" ht="24.75" customHeight="1">
      <c r="A19" s="144"/>
      <c r="B19" s="154"/>
      <c r="C19" s="57"/>
      <c r="D19" s="156" t="s">
        <v>241</v>
      </c>
      <c r="E19" s="61"/>
      <c r="F19" s="156" t="s">
        <v>246</v>
      </c>
      <c r="G19" s="61"/>
      <c r="H19" s="203" t="str">
        <f>'Moors League'!D19</f>
        <v>1.32.62</v>
      </c>
      <c r="I19" s="71">
        <f>'Moors League'!E19</f>
        <v>3</v>
      </c>
    </row>
    <row r="20" spans="1:9" s="133" customFormat="1" ht="24.75" customHeight="1">
      <c r="A20" s="144">
        <v>12</v>
      </c>
      <c r="B20" s="153" t="s">
        <v>114</v>
      </c>
      <c r="C20" s="57" t="s">
        <v>29</v>
      </c>
      <c r="D20" s="156" t="s">
        <v>242</v>
      </c>
      <c r="E20" s="61"/>
      <c r="F20" s="156" t="s">
        <v>258</v>
      </c>
      <c r="G20" s="61"/>
      <c r="H20" s="202"/>
      <c r="I20" s="56"/>
    </row>
    <row r="21" spans="1:9" s="133" customFormat="1" ht="24.75" customHeight="1">
      <c r="A21" s="144"/>
      <c r="B21" s="154"/>
      <c r="C21" s="57"/>
      <c r="D21" s="156" t="s">
        <v>249</v>
      </c>
      <c r="E21" s="61"/>
      <c r="F21" s="156" t="s">
        <v>255</v>
      </c>
      <c r="G21" s="61"/>
      <c r="H21" s="203" t="str">
        <f>'Moors League'!D20</f>
        <v>1.32.87</v>
      </c>
      <c r="I21" s="71">
        <f>'Moors League'!E20</f>
        <v>6</v>
      </c>
    </row>
    <row r="22" spans="1:9" s="133" customFormat="1" ht="24.75" customHeight="1">
      <c r="A22" s="144">
        <v>13</v>
      </c>
      <c r="B22" s="153" t="s">
        <v>113</v>
      </c>
      <c r="C22" s="57" t="s">
        <v>29</v>
      </c>
      <c r="D22" s="156" t="s">
        <v>236</v>
      </c>
      <c r="E22" s="61"/>
      <c r="F22" s="156" t="s">
        <v>243</v>
      </c>
      <c r="G22" s="61"/>
      <c r="H22" s="202"/>
      <c r="I22" s="56"/>
    </row>
    <row r="23" spans="1:9" s="133" customFormat="1" ht="24.75" customHeight="1">
      <c r="A23" s="144"/>
      <c r="B23" s="154"/>
      <c r="C23" s="57"/>
      <c r="D23" s="156" t="s">
        <v>250</v>
      </c>
      <c r="E23" s="61"/>
      <c r="F23" s="156" t="s">
        <v>253</v>
      </c>
      <c r="G23" s="61"/>
      <c r="H23" s="203" t="str">
        <f>'Moors League'!D21</f>
        <v>1.38.74</v>
      </c>
      <c r="I23" s="71">
        <f>'Moors League'!E21</f>
        <v>6</v>
      </c>
    </row>
    <row r="24" spans="1:9" s="133" customFormat="1" ht="24.75" customHeight="1">
      <c r="A24" s="144">
        <v>14</v>
      </c>
      <c r="B24" s="153" t="s">
        <v>123</v>
      </c>
      <c r="C24" s="57" t="s">
        <v>110</v>
      </c>
      <c r="D24" s="156" t="s">
        <v>244</v>
      </c>
      <c r="E24" s="203">
        <f>'Moors League'!D22</f>
        <v>20.89</v>
      </c>
      <c r="F24" s="280"/>
      <c r="G24" s="29"/>
      <c r="H24" s="201"/>
      <c r="I24" s="71">
        <f>'Moors League'!E22</f>
        <v>3</v>
      </c>
    </row>
    <row r="25" spans="1:9" s="133" customFormat="1" ht="24.75" customHeight="1">
      <c r="A25" s="144">
        <v>15</v>
      </c>
      <c r="B25" s="153" t="s">
        <v>109</v>
      </c>
      <c r="C25" s="57" t="s">
        <v>110</v>
      </c>
      <c r="D25" s="156" t="s">
        <v>245</v>
      </c>
      <c r="E25" s="203" t="str">
        <f>'Moors League'!D23</f>
        <v>DSQ</v>
      </c>
      <c r="F25" s="282" t="s">
        <v>333</v>
      </c>
      <c r="G25" s="29"/>
      <c r="H25" s="201"/>
      <c r="I25" s="71">
        <f>'Moors League'!E23</f>
        <v>0</v>
      </c>
    </row>
    <row r="26" spans="1:9" s="133" customFormat="1" ht="24.75" customHeight="1">
      <c r="A26" s="144">
        <v>16</v>
      </c>
      <c r="B26" s="153" t="s">
        <v>115</v>
      </c>
      <c r="C26" s="57" t="s">
        <v>111</v>
      </c>
      <c r="D26" s="156" t="s">
        <v>251</v>
      </c>
      <c r="E26" s="203">
        <f>'Moors League'!D24</f>
        <v>30.47</v>
      </c>
      <c r="F26" s="283"/>
      <c r="G26" s="29"/>
      <c r="H26" s="201"/>
      <c r="I26" s="71">
        <f>'Moors League'!E24</f>
        <v>2</v>
      </c>
    </row>
    <row r="27" spans="1:9" s="133" customFormat="1" ht="24.75" customHeight="1">
      <c r="A27" s="144">
        <v>17</v>
      </c>
      <c r="B27" s="153" t="s">
        <v>117</v>
      </c>
      <c r="C27" s="57" t="s">
        <v>111</v>
      </c>
      <c r="D27" s="156" t="s">
        <v>252</v>
      </c>
      <c r="E27" s="203">
        <f>'Moors League'!D25</f>
        <v>34.33</v>
      </c>
      <c r="F27" s="280"/>
      <c r="G27" s="29"/>
      <c r="H27" s="201"/>
      <c r="I27" s="71">
        <f>'Moors League'!E25</f>
        <v>2</v>
      </c>
    </row>
    <row r="28" spans="1:9" s="133" customFormat="1" ht="24.75" customHeight="1">
      <c r="A28" s="144">
        <v>18</v>
      </c>
      <c r="B28" s="153" t="s">
        <v>122</v>
      </c>
      <c r="C28" s="57" t="s">
        <v>107</v>
      </c>
      <c r="D28" s="156" t="s">
        <v>249</v>
      </c>
      <c r="E28" s="203">
        <f>'Moors League'!D26</f>
        <v>27.86</v>
      </c>
      <c r="F28" s="280"/>
      <c r="G28" s="29"/>
      <c r="H28" s="201"/>
      <c r="I28" s="71">
        <f>'Moors League'!E26</f>
        <v>5</v>
      </c>
    </row>
    <row r="29" spans="1:9" s="133" customFormat="1" ht="24.75" customHeight="1">
      <c r="A29" s="144">
        <v>19</v>
      </c>
      <c r="B29" s="153" t="s">
        <v>113</v>
      </c>
      <c r="C29" s="57" t="s">
        <v>107</v>
      </c>
      <c r="D29" s="156" t="s">
        <v>237</v>
      </c>
      <c r="E29" s="203">
        <f>'Moors League'!D27</f>
        <v>27.45</v>
      </c>
      <c r="F29" s="284"/>
      <c r="G29" s="29"/>
      <c r="H29" s="201"/>
      <c r="I29" s="71">
        <f>'Moors League'!E27</f>
        <v>4</v>
      </c>
    </row>
    <row r="30" spans="1:9" s="133" customFormat="1" ht="24.75" customHeight="1">
      <c r="A30" s="144">
        <v>20</v>
      </c>
      <c r="B30" s="153" t="s">
        <v>118</v>
      </c>
      <c r="C30" s="57" t="s">
        <v>28</v>
      </c>
      <c r="D30" s="156" t="s">
        <v>253</v>
      </c>
      <c r="E30" s="61" t="s">
        <v>18</v>
      </c>
      <c r="F30" s="156" t="s">
        <v>249</v>
      </c>
      <c r="G30" s="61" t="s">
        <v>19</v>
      </c>
      <c r="H30" s="318"/>
      <c r="I30" s="319"/>
    </row>
    <row r="31" spans="1:9" s="133" customFormat="1" ht="24.75" customHeight="1">
      <c r="A31" s="144"/>
      <c r="B31" s="153"/>
      <c r="C31" s="57"/>
      <c r="D31" s="156" t="s">
        <v>237</v>
      </c>
      <c r="E31" s="61" t="s">
        <v>20</v>
      </c>
      <c r="F31" s="156" t="s">
        <v>242</v>
      </c>
      <c r="G31" s="61" t="s">
        <v>21</v>
      </c>
      <c r="H31" s="203" t="str">
        <f>'Moors League'!D28</f>
        <v>1.48.50</v>
      </c>
      <c r="I31" s="71">
        <f>'Moors League'!E28</f>
        <v>5</v>
      </c>
    </row>
    <row r="32" spans="1:9" s="133" customFormat="1" ht="24.75" customHeight="1">
      <c r="A32" s="144">
        <v>21</v>
      </c>
      <c r="B32" s="153" t="s">
        <v>108</v>
      </c>
      <c r="C32" s="57" t="s">
        <v>112</v>
      </c>
      <c r="D32" s="156" t="s">
        <v>254</v>
      </c>
      <c r="E32" s="203">
        <f>'Moors League'!D29</f>
        <v>30.74</v>
      </c>
      <c r="F32" s="280"/>
      <c r="G32" s="29"/>
      <c r="H32" s="201"/>
      <c r="I32" s="71">
        <f>'Moors League'!E29</f>
        <v>1</v>
      </c>
    </row>
    <row r="33" spans="1:9" s="133" customFormat="1" ht="24.75" customHeight="1">
      <c r="A33" s="144">
        <v>22</v>
      </c>
      <c r="B33" s="153" t="s">
        <v>109</v>
      </c>
      <c r="C33" s="57" t="s">
        <v>112</v>
      </c>
      <c r="D33" s="156" t="s">
        <v>239</v>
      </c>
      <c r="E33" s="203">
        <f>'Moors League'!D30</f>
        <v>31.85</v>
      </c>
      <c r="F33" s="280"/>
      <c r="G33" s="29"/>
      <c r="H33" s="201"/>
      <c r="I33" s="71">
        <f>'Moors League'!E30</f>
        <v>1</v>
      </c>
    </row>
    <row r="34" spans="1:9" s="133" customFormat="1" ht="24.75" customHeight="1">
      <c r="A34" s="144">
        <v>23</v>
      </c>
      <c r="B34" s="153" t="s">
        <v>115</v>
      </c>
      <c r="C34" s="57" t="s">
        <v>107</v>
      </c>
      <c r="D34" s="156" t="s">
        <v>247</v>
      </c>
      <c r="E34" s="203">
        <f>'Moors League'!D31</f>
        <v>23.61</v>
      </c>
      <c r="F34" s="280"/>
      <c r="G34" s="29"/>
      <c r="H34" s="201"/>
      <c r="I34" s="71">
        <f>'Moors League'!E31</f>
        <v>3</v>
      </c>
    </row>
    <row r="35" spans="1:9" s="133" customFormat="1" ht="24.75" customHeight="1">
      <c r="A35" s="144">
        <v>24</v>
      </c>
      <c r="B35" s="153" t="s">
        <v>120</v>
      </c>
      <c r="C35" s="57" t="s">
        <v>107</v>
      </c>
      <c r="D35" s="156" t="s">
        <v>248</v>
      </c>
      <c r="E35" s="203">
        <f>'Moors League'!D32</f>
        <v>22.64</v>
      </c>
      <c r="F35" s="280"/>
      <c r="G35" s="29"/>
      <c r="H35" s="201"/>
      <c r="I35" s="71">
        <f>'Moors League'!E32</f>
        <v>5</v>
      </c>
    </row>
    <row r="36" spans="1:9" s="133" customFormat="1" ht="24.75" customHeight="1">
      <c r="A36" s="144">
        <v>25</v>
      </c>
      <c r="B36" s="153" t="s">
        <v>114</v>
      </c>
      <c r="C36" s="57" t="s">
        <v>110</v>
      </c>
      <c r="D36" s="156" t="s">
        <v>255</v>
      </c>
      <c r="E36" s="203">
        <f>'Moors League'!D33</f>
        <v>26.53</v>
      </c>
      <c r="F36" s="280"/>
      <c r="G36" s="29"/>
      <c r="H36" s="201"/>
      <c r="I36" s="71">
        <f>'Moors League'!E33</f>
        <v>4</v>
      </c>
    </row>
    <row r="37" spans="1:9" s="133" customFormat="1" ht="24.75" customHeight="1">
      <c r="A37" s="144">
        <v>26</v>
      </c>
      <c r="B37" s="153" t="s">
        <v>113</v>
      </c>
      <c r="C37" s="57" t="s">
        <v>132</v>
      </c>
      <c r="D37" s="156" t="s">
        <v>253</v>
      </c>
      <c r="E37" s="203">
        <f>'Moors League'!D34</f>
        <v>24.82</v>
      </c>
      <c r="F37" s="280"/>
      <c r="G37" s="29"/>
      <c r="H37" s="201"/>
      <c r="I37" s="71">
        <f>'Moors League'!E34</f>
        <v>4</v>
      </c>
    </row>
    <row r="38" spans="1:9" s="133" customFormat="1" ht="19.5" customHeight="1">
      <c r="A38" s="144">
        <v>27</v>
      </c>
      <c r="B38" s="153" t="s">
        <v>116</v>
      </c>
      <c r="C38" s="57" t="s">
        <v>28</v>
      </c>
      <c r="D38" s="156" t="s">
        <v>244</v>
      </c>
      <c r="E38" s="61" t="s">
        <v>18</v>
      </c>
      <c r="F38" s="156" t="s">
        <v>254</v>
      </c>
      <c r="G38" s="61" t="s">
        <v>19</v>
      </c>
      <c r="H38" s="201"/>
      <c r="I38" s="56"/>
    </row>
    <row r="39" spans="1:9" s="133" customFormat="1" ht="24.75" customHeight="1">
      <c r="A39" s="144"/>
      <c r="B39" s="154"/>
      <c r="C39" s="57"/>
      <c r="D39" s="156" t="s">
        <v>238</v>
      </c>
      <c r="E39" s="61" t="s">
        <v>20</v>
      </c>
      <c r="F39" s="156" t="s">
        <v>256</v>
      </c>
      <c r="G39" s="61" t="s">
        <v>21</v>
      </c>
      <c r="H39" s="205" t="str">
        <f>'Moors League'!D35</f>
        <v>1.41.01</v>
      </c>
      <c r="I39" s="71">
        <f>'Moors League'!E35</f>
        <v>3</v>
      </c>
    </row>
    <row r="40" spans="1:9" s="133" customFormat="1" ht="24.75" customHeight="1">
      <c r="A40" s="144">
        <v>28</v>
      </c>
      <c r="B40" s="153" t="s">
        <v>109</v>
      </c>
      <c r="C40" s="57" t="s">
        <v>28</v>
      </c>
      <c r="D40" s="156" t="s">
        <v>245</v>
      </c>
      <c r="E40" s="61" t="s">
        <v>18</v>
      </c>
      <c r="F40" s="279" t="s">
        <v>248</v>
      </c>
      <c r="G40" s="61" t="s">
        <v>19</v>
      </c>
      <c r="H40" s="201"/>
      <c r="I40" s="56"/>
    </row>
    <row r="41" spans="1:9" s="133" customFormat="1" ht="24.75" customHeight="1">
      <c r="A41" s="144"/>
      <c r="B41" s="154"/>
      <c r="C41" s="57"/>
      <c r="D41" s="156" t="s">
        <v>239</v>
      </c>
      <c r="E41" s="61" t="s">
        <v>20</v>
      </c>
      <c r="F41" s="279" t="s">
        <v>246</v>
      </c>
      <c r="G41" s="61" t="s">
        <v>21</v>
      </c>
      <c r="H41" s="205" t="str">
        <f>'Moors League'!D36</f>
        <v>1.39.61</v>
      </c>
      <c r="I41" s="71">
        <f>'Moors League'!E36</f>
        <v>2</v>
      </c>
    </row>
    <row r="42" spans="1:9" s="133" customFormat="1" ht="24.75" customHeight="1">
      <c r="A42" s="144">
        <v>29</v>
      </c>
      <c r="B42" s="153" t="s">
        <v>115</v>
      </c>
      <c r="C42" s="57" t="s">
        <v>28</v>
      </c>
      <c r="D42" s="156" t="s">
        <v>240</v>
      </c>
      <c r="E42" s="61" t="s">
        <v>18</v>
      </c>
      <c r="F42" s="156" t="s">
        <v>251</v>
      </c>
      <c r="G42" s="61" t="s">
        <v>19</v>
      </c>
      <c r="H42" s="201"/>
      <c r="I42" s="56"/>
    </row>
    <row r="43" spans="1:9" s="133" customFormat="1" ht="24.75" customHeight="1">
      <c r="A43" s="144"/>
      <c r="B43" s="154"/>
      <c r="C43" s="57"/>
      <c r="D43" s="156" t="s">
        <v>247</v>
      </c>
      <c r="E43" s="61" t="s">
        <v>20</v>
      </c>
      <c r="F43" s="156" t="s">
        <v>257</v>
      </c>
      <c r="G43" s="61" t="s">
        <v>21</v>
      </c>
      <c r="H43" s="205" t="str">
        <f>'Moors League'!D37</f>
        <v>1.39.03</v>
      </c>
      <c r="I43" s="71">
        <f>'Moors League'!E37</f>
        <v>4</v>
      </c>
    </row>
    <row r="44" spans="1:9" s="133" customFormat="1" ht="24.75" customHeight="1">
      <c r="A44" s="144">
        <v>30</v>
      </c>
      <c r="B44" s="153" t="s">
        <v>117</v>
      </c>
      <c r="C44" s="57" t="s">
        <v>28</v>
      </c>
      <c r="D44" s="156" t="s">
        <v>241</v>
      </c>
      <c r="E44" s="61" t="s">
        <v>18</v>
      </c>
      <c r="F44" s="156" t="s">
        <v>252</v>
      </c>
      <c r="G44" s="61" t="s">
        <v>19</v>
      </c>
      <c r="H44" s="191" t="s">
        <v>332</v>
      </c>
      <c r="I44" s="56"/>
    </row>
    <row r="45" spans="1:9" s="133" customFormat="1" ht="24.75" customHeight="1">
      <c r="A45" s="144"/>
      <c r="B45" s="154"/>
      <c r="C45" s="57"/>
      <c r="D45" s="156" t="s">
        <v>248</v>
      </c>
      <c r="E45" s="61" t="s">
        <v>20</v>
      </c>
      <c r="F45" s="156" t="s">
        <v>246</v>
      </c>
      <c r="G45" s="61" t="s">
        <v>21</v>
      </c>
      <c r="H45" s="205" t="str">
        <f>'Moors League'!D38</f>
        <v>DSQ</v>
      </c>
      <c r="I45" s="71">
        <f>'Moors League'!E38</f>
        <v>0</v>
      </c>
    </row>
    <row r="46" spans="1:9" s="133" customFormat="1" ht="24.75" customHeight="1">
      <c r="A46" s="144">
        <v>31</v>
      </c>
      <c r="B46" s="153" t="s">
        <v>114</v>
      </c>
      <c r="C46" s="57" t="s">
        <v>28</v>
      </c>
      <c r="D46" s="156" t="s">
        <v>255</v>
      </c>
      <c r="E46" s="61" t="s">
        <v>18</v>
      </c>
      <c r="F46" s="156" t="s">
        <v>242</v>
      </c>
      <c r="G46" s="61" t="s">
        <v>19</v>
      </c>
      <c r="H46" s="320"/>
      <c r="I46" s="321"/>
    </row>
    <row r="47" spans="1:9" s="133" customFormat="1" ht="24.75" customHeight="1">
      <c r="A47" s="144"/>
      <c r="B47" s="154"/>
      <c r="C47" s="57"/>
      <c r="D47" s="156" t="s">
        <v>249</v>
      </c>
      <c r="E47" s="61" t="s">
        <v>20</v>
      </c>
      <c r="F47" s="156" t="s">
        <v>258</v>
      </c>
      <c r="G47" s="61" t="s">
        <v>21</v>
      </c>
      <c r="H47" s="205" t="str">
        <f>'Moors League'!D39</f>
        <v>1.49.75</v>
      </c>
      <c r="I47" s="71">
        <f>'Moors League'!E39</f>
        <v>6</v>
      </c>
    </row>
    <row r="48" spans="1:9" s="133" customFormat="1" ht="24.75" customHeight="1">
      <c r="A48" s="144">
        <v>32</v>
      </c>
      <c r="B48" s="153" t="s">
        <v>113</v>
      </c>
      <c r="C48" s="57" t="s">
        <v>28</v>
      </c>
      <c r="D48" s="156" t="s">
        <v>253</v>
      </c>
      <c r="E48" s="61" t="s">
        <v>18</v>
      </c>
      <c r="F48" s="156" t="s">
        <v>243</v>
      </c>
      <c r="G48" s="61" t="s">
        <v>19</v>
      </c>
      <c r="H48" s="191"/>
      <c r="I48" s="56"/>
    </row>
    <row r="49" spans="1:9" s="133" customFormat="1" ht="24.75" customHeight="1">
      <c r="A49" s="144"/>
      <c r="B49" s="154"/>
      <c r="C49" s="57"/>
      <c r="D49" s="156" t="s">
        <v>237</v>
      </c>
      <c r="E49" s="61" t="s">
        <v>20</v>
      </c>
      <c r="F49" s="156" t="s">
        <v>236</v>
      </c>
      <c r="G49" s="61" t="s">
        <v>21</v>
      </c>
      <c r="H49" s="205" t="str">
        <f>'Moors League'!D40</f>
        <v>1.53.31</v>
      </c>
      <c r="I49" s="71">
        <f>'Moors League'!E40</f>
        <v>6</v>
      </c>
    </row>
    <row r="50" spans="1:9" s="133" customFormat="1" ht="21.75" customHeight="1">
      <c r="A50" s="144">
        <v>33</v>
      </c>
      <c r="B50" s="153" t="s">
        <v>116</v>
      </c>
      <c r="C50" s="57" t="s">
        <v>121</v>
      </c>
      <c r="D50" s="156" t="s">
        <v>256</v>
      </c>
      <c r="E50" s="203">
        <f>'Moors League'!D41</f>
        <v>22.48</v>
      </c>
      <c r="F50" s="280"/>
      <c r="G50" s="29"/>
      <c r="H50" s="201"/>
      <c r="I50" s="71">
        <f>'Moors League'!E41</f>
        <v>1</v>
      </c>
    </row>
    <row r="51" spans="1:9" s="133" customFormat="1" ht="21.75" customHeight="1">
      <c r="A51" s="144">
        <v>34</v>
      </c>
      <c r="B51" s="154" t="s">
        <v>93</v>
      </c>
      <c r="C51" s="207" t="s">
        <v>121</v>
      </c>
      <c r="D51" s="156" t="s">
        <v>245</v>
      </c>
      <c r="E51" s="203">
        <f>'Moors League'!D42</f>
        <v>17.99</v>
      </c>
      <c r="F51" s="280"/>
      <c r="G51" s="29"/>
      <c r="H51" s="201"/>
      <c r="I51" s="71">
        <f>'Moors League'!E42</f>
        <v>3</v>
      </c>
    </row>
    <row r="52" spans="1:9" s="133" customFormat="1" ht="21.75" customHeight="1">
      <c r="A52" s="144">
        <v>35</v>
      </c>
      <c r="B52" s="154" t="s">
        <v>94</v>
      </c>
      <c r="C52" s="57" t="s">
        <v>121</v>
      </c>
      <c r="D52" s="156" t="s">
        <v>257</v>
      </c>
      <c r="E52" s="203">
        <f>'Moors League'!D43</f>
        <v>20.48</v>
      </c>
      <c r="F52" s="280"/>
      <c r="G52" s="29"/>
      <c r="H52" s="201"/>
      <c r="I52" s="71">
        <f>'Moors League'!E43</f>
        <v>3</v>
      </c>
    </row>
    <row r="53" spans="1:9" s="133" customFormat="1" ht="21.75" customHeight="1">
      <c r="A53" s="144">
        <v>36</v>
      </c>
      <c r="B53" s="154" t="s">
        <v>95</v>
      </c>
      <c r="C53" s="125" t="s">
        <v>121</v>
      </c>
      <c r="D53" s="156" t="s">
        <v>246</v>
      </c>
      <c r="E53" s="203">
        <f>'Moors League'!D44</f>
        <v>22.8</v>
      </c>
      <c r="F53" s="280"/>
      <c r="G53" s="29"/>
      <c r="H53" s="201"/>
      <c r="I53" s="71">
        <f>'Moors League'!E44</f>
        <v>2</v>
      </c>
    </row>
    <row r="54" spans="1:9" s="133" customFormat="1" ht="21.75" customHeight="1">
      <c r="A54" s="144">
        <v>37</v>
      </c>
      <c r="B54" s="153" t="s">
        <v>122</v>
      </c>
      <c r="C54" s="125" t="s">
        <v>121</v>
      </c>
      <c r="D54" s="156" t="s">
        <v>258</v>
      </c>
      <c r="E54" s="203">
        <f>'Moors League'!D45</f>
        <v>23.2</v>
      </c>
      <c r="F54" s="280"/>
      <c r="G54" s="29"/>
      <c r="H54" s="201"/>
      <c r="I54" s="71">
        <f>'Moors League'!E45</f>
        <v>4</v>
      </c>
    </row>
    <row r="55" spans="1:9" s="133" customFormat="1" ht="21.75" customHeight="1">
      <c r="A55" s="144">
        <v>38</v>
      </c>
      <c r="B55" s="153" t="s">
        <v>113</v>
      </c>
      <c r="C55" s="125" t="s">
        <v>121</v>
      </c>
      <c r="D55" s="156" t="s">
        <v>236</v>
      </c>
      <c r="E55" s="203">
        <f>'Moors League'!D46</f>
        <v>29.29</v>
      </c>
      <c r="F55" s="280"/>
      <c r="G55" s="29"/>
      <c r="H55" s="201"/>
      <c r="I55" s="71">
        <f>'Moors League'!E46</f>
        <v>2</v>
      </c>
    </row>
    <row r="56" spans="1:9" s="31" customFormat="1" ht="21.75" customHeight="1">
      <c r="A56" s="144">
        <v>39</v>
      </c>
      <c r="B56" s="57" t="s">
        <v>31</v>
      </c>
      <c r="C56" s="57" t="s">
        <v>119</v>
      </c>
      <c r="D56" s="156" t="s">
        <v>237</v>
      </c>
      <c r="E56" s="63"/>
      <c r="F56" s="156" t="s">
        <v>242</v>
      </c>
      <c r="G56" s="65"/>
      <c r="H56" s="51"/>
      <c r="I56" s="70"/>
    </row>
    <row r="57" spans="1:9" s="31" customFormat="1" ht="21.75" customHeight="1">
      <c r="A57" s="144" t="s">
        <v>22</v>
      </c>
      <c r="B57" s="59"/>
      <c r="C57" s="59"/>
      <c r="D57" s="156" t="s">
        <v>248</v>
      </c>
      <c r="E57" s="63"/>
      <c r="F57" s="156" t="s">
        <v>240</v>
      </c>
      <c r="G57" s="65"/>
      <c r="H57" s="51"/>
      <c r="I57" s="54"/>
    </row>
    <row r="58" spans="1:9" s="31" customFormat="1" ht="21.75" customHeight="1" thickBot="1">
      <c r="A58" s="144"/>
      <c r="B58" s="59"/>
      <c r="C58" s="59"/>
      <c r="D58" s="156" t="s">
        <v>245</v>
      </c>
      <c r="E58" s="63"/>
      <c r="F58" s="156" t="s">
        <v>238</v>
      </c>
      <c r="G58" s="74"/>
      <c r="H58" s="206" t="str">
        <f>'Moors League'!D47</f>
        <v>1.59.23</v>
      </c>
      <c r="I58" s="72">
        <f>'Moors League'!E47</f>
        <v>3</v>
      </c>
    </row>
    <row r="59" spans="5:9" ht="24.75" customHeight="1" thickBot="1">
      <c r="E59" s="198"/>
      <c r="F59" s="137"/>
      <c r="G59" s="314" t="s">
        <v>23</v>
      </c>
      <c r="H59" s="315"/>
      <c r="I59" s="55">
        <f>SUM(I4:I58)</f>
        <v>117</v>
      </c>
    </row>
  </sheetData>
  <sheetProtection password="8D01" sheet="1"/>
  <mergeCells count="5">
    <mergeCell ref="G59:H59"/>
    <mergeCell ref="A2:B2"/>
    <mergeCell ref="A1:E1"/>
    <mergeCell ref="H30:I30"/>
    <mergeCell ref="H46: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C25" sqref="C25"/>
    </sheetView>
  </sheetViews>
  <sheetFormatPr defaultColWidth="9.140625" defaultRowHeight="12.75"/>
  <cols>
    <col min="1" max="1" width="3.7109375" style="197" customWidth="1"/>
    <col min="2" max="2" width="18.140625" style="194" customWidth="1"/>
    <col min="3" max="3" width="19.28125" style="194" bestFit="1" customWidth="1"/>
    <col min="4" max="4" width="20.28125" style="194" bestFit="1" customWidth="1"/>
    <col min="5" max="5" width="9.140625" style="195" customWidth="1"/>
    <col min="6" max="6" width="20.28125" style="194" customWidth="1"/>
    <col min="7" max="7" width="10.140625" style="195" bestFit="1" customWidth="1"/>
    <col min="8" max="8" width="8.421875" style="136" bestFit="1" customWidth="1"/>
    <col min="9" max="9" width="9.140625" style="137" customWidth="1"/>
    <col min="10" max="16384" width="9.140625" style="194" customWidth="1"/>
  </cols>
  <sheetData>
    <row r="1" spans="1:6" ht="29.25" customHeight="1">
      <c r="A1" s="317" t="s">
        <v>125</v>
      </c>
      <c r="B1" s="317"/>
      <c r="C1" s="317"/>
      <c r="D1" s="317"/>
      <c r="E1" s="317"/>
      <c r="F1" s="135" t="str">
        <f>'Moors League'!AD66</f>
        <v>Saltburn &amp; Marske</v>
      </c>
    </row>
    <row r="2" spans="1:9" s="139" customFormat="1" ht="18.75">
      <c r="A2" s="316" t="s">
        <v>32</v>
      </c>
      <c r="B2" s="316"/>
      <c r="C2" s="132" t="str">
        <f>'Moors League'!C3</f>
        <v>Eston Leisure Centre -1.30pm Warm-up</v>
      </c>
      <c r="D2" s="132"/>
      <c r="E2" s="139" t="s">
        <v>17</v>
      </c>
      <c r="F2" s="140" t="str">
        <f>'Moors League'!L3</f>
        <v>21st May 2016</v>
      </c>
      <c r="H2" s="141"/>
      <c r="I2" s="142"/>
    </row>
    <row r="3" spans="1:9" s="133" customFormat="1" ht="12.75">
      <c r="A3" s="143"/>
      <c r="E3" s="28"/>
      <c r="G3" s="28"/>
      <c r="H3" s="53"/>
      <c r="I3" s="54" t="s">
        <v>10</v>
      </c>
    </row>
    <row r="4" spans="1:9" s="133" customFormat="1" ht="24.75" customHeight="1">
      <c r="A4" s="144">
        <v>1</v>
      </c>
      <c r="B4" s="153" t="s">
        <v>106</v>
      </c>
      <c r="C4" s="57" t="s">
        <v>29</v>
      </c>
      <c r="D4" s="156" t="s">
        <v>157</v>
      </c>
      <c r="E4" s="61"/>
      <c r="F4" s="156" t="s">
        <v>163</v>
      </c>
      <c r="G4" s="64"/>
      <c r="H4" s="52"/>
      <c r="I4" s="56"/>
    </row>
    <row r="5" spans="1:9" s="133" customFormat="1" ht="24.75" customHeight="1">
      <c r="A5" s="144"/>
      <c r="B5" s="154"/>
      <c r="C5" s="57"/>
      <c r="D5" s="156" t="s">
        <v>158</v>
      </c>
      <c r="E5" s="64"/>
      <c r="F5" s="156" t="s">
        <v>174</v>
      </c>
      <c r="G5" s="64"/>
      <c r="H5" s="60" t="str">
        <f>'Moors League'!H9</f>
        <v>1.40.10</v>
      </c>
      <c r="I5" s="71">
        <f>'Moors League'!I9</f>
        <v>3</v>
      </c>
    </row>
    <row r="6" spans="1:9" s="133" customFormat="1" ht="24.75" customHeight="1">
      <c r="A6" s="144">
        <v>2</v>
      </c>
      <c r="B6" s="153" t="s">
        <v>108</v>
      </c>
      <c r="C6" s="58" t="s">
        <v>107</v>
      </c>
      <c r="D6" s="156" t="s">
        <v>159</v>
      </c>
      <c r="E6" s="60">
        <f>'Moors League'!H10</f>
        <v>19.68</v>
      </c>
      <c r="F6" s="185"/>
      <c r="G6" s="29"/>
      <c r="H6" s="53"/>
      <c r="I6" s="71">
        <f>'Moors League'!I10</f>
        <v>5</v>
      </c>
    </row>
    <row r="7" spans="1:9" s="133" customFormat="1" ht="24.75" customHeight="1">
      <c r="A7" s="144">
        <v>3</v>
      </c>
      <c r="B7" s="153" t="s">
        <v>109</v>
      </c>
      <c r="C7" s="57" t="s">
        <v>107</v>
      </c>
      <c r="D7" s="156" t="s">
        <v>160</v>
      </c>
      <c r="E7" s="60">
        <f>'Moors League'!H11</f>
        <v>20.45</v>
      </c>
      <c r="F7" s="138"/>
      <c r="G7" s="30"/>
      <c r="H7" s="53"/>
      <c r="I7" s="71">
        <f>'Moors League'!I11</f>
        <v>3</v>
      </c>
    </row>
    <row r="8" spans="1:9" s="133" customFormat="1" ht="24.75" customHeight="1">
      <c r="A8" s="144">
        <v>4</v>
      </c>
      <c r="B8" s="153" t="s">
        <v>115</v>
      </c>
      <c r="C8" s="57" t="s">
        <v>110</v>
      </c>
      <c r="D8" s="156" t="s">
        <v>161</v>
      </c>
      <c r="E8" s="60">
        <f>'Moors League'!H12</f>
        <v>21.84</v>
      </c>
      <c r="F8" s="138"/>
      <c r="G8" s="30"/>
      <c r="H8" s="53"/>
      <c r="I8" s="71">
        <f>'Moors League'!I12</f>
        <v>5</v>
      </c>
    </row>
    <row r="9" spans="1:9" s="133" customFormat="1" ht="24.75" customHeight="1">
      <c r="A9" s="144">
        <v>5</v>
      </c>
      <c r="B9" s="153" t="s">
        <v>117</v>
      </c>
      <c r="C9" s="57" t="s">
        <v>110</v>
      </c>
      <c r="D9" s="156" t="s">
        <v>162</v>
      </c>
      <c r="E9" s="60">
        <f>'Moors League'!H13</f>
        <v>20.57</v>
      </c>
      <c r="F9" s="138"/>
      <c r="G9" s="29"/>
      <c r="H9" s="53"/>
      <c r="I9" s="71">
        <f>'Moors League'!I13</f>
        <v>6</v>
      </c>
    </row>
    <row r="10" spans="1:9" s="133" customFormat="1" ht="24.75" customHeight="1">
      <c r="A10" s="144">
        <v>6</v>
      </c>
      <c r="B10" s="153" t="s">
        <v>114</v>
      </c>
      <c r="C10" s="57" t="s">
        <v>111</v>
      </c>
      <c r="D10" s="156" t="s">
        <v>158</v>
      </c>
      <c r="E10" s="60">
        <f>'Moors League'!H14</f>
        <v>32.54</v>
      </c>
      <c r="F10" s="138"/>
      <c r="G10" s="29"/>
      <c r="H10" s="53"/>
      <c r="I10" s="71">
        <f>'Moors League'!I14</f>
        <v>5</v>
      </c>
    </row>
    <row r="11" spans="1:9" s="133" customFormat="1" ht="25.5" customHeight="1">
      <c r="A11" s="144">
        <v>7</v>
      </c>
      <c r="B11" s="153" t="s">
        <v>113</v>
      </c>
      <c r="C11" s="57" t="s">
        <v>112</v>
      </c>
      <c r="D11" s="156" t="s">
        <v>163</v>
      </c>
      <c r="E11" s="60">
        <f>'Moors League'!H15</f>
        <v>36.11</v>
      </c>
      <c r="F11" s="185"/>
      <c r="G11" s="29"/>
      <c r="H11" s="53"/>
      <c r="I11" s="71">
        <f>'Moors League'!I15</f>
        <v>2</v>
      </c>
    </row>
    <row r="12" spans="1:9" s="133" customFormat="1" ht="24.75" customHeight="1">
      <c r="A12" s="144">
        <v>8</v>
      </c>
      <c r="B12" s="153" t="s">
        <v>116</v>
      </c>
      <c r="C12" s="57" t="s">
        <v>29</v>
      </c>
      <c r="D12" s="156" t="s">
        <v>159</v>
      </c>
      <c r="E12" s="61"/>
      <c r="F12" s="156" t="s">
        <v>175</v>
      </c>
      <c r="G12" s="64"/>
      <c r="H12" s="52"/>
      <c r="I12" s="56"/>
    </row>
    <row r="13" spans="1:9" s="133" customFormat="1" ht="24.75" customHeight="1">
      <c r="A13" s="144"/>
      <c r="B13" s="154"/>
      <c r="C13" s="57"/>
      <c r="D13" s="156" t="s">
        <v>164</v>
      </c>
      <c r="E13" s="64"/>
      <c r="F13" s="156" t="s">
        <v>172</v>
      </c>
      <c r="G13" s="64"/>
      <c r="H13" s="60" t="str">
        <f>'Moors League'!H16</f>
        <v>1.10.29</v>
      </c>
      <c r="I13" s="71">
        <f>'Moors League'!I16</f>
        <v>6</v>
      </c>
    </row>
    <row r="14" spans="1:9" s="133" customFormat="1" ht="24.75" customHeight="1">
      <c r="A14" s="144">
        <v>9</v>
      </c>
      <c r="B14" s="153" t="s">
        <v>109</v>
      </c>
      <c r="C14" s="57" t="s">
        <v>29</v>
      </c>
      <c r="D14" s="156" t="s">
        <v>162</v>
      </c>
      <c r="E14" s="61"/>
      <c r="F14" s="156" t="s">
        <v>167</v>
      </c>
      <c r="G14" s="64"/>
      <c r="H14" s="52"/>
      <c r="I14" s="56"/>
    </row>
    <row r="15" spans="1:9" s="133" customFormat="1" ht="24.75" customHeight="1">
      <c r="A15" s="144"/>
      <c r="B15" s="154"/>
      <c r="C15" s="57"/>
      <c r="D15" s="156" t="s">
        <v>165</v>
      </c>
      <c r="E15" s="64"/>
      <c r="F15" s="156" t="s">
        <v>160</v>
      </c>
      <c r="G15" s="64"/>
      <c r="H15" s="60" t="str">
        <f>'Moors League'!H17</f>
        <v>1.15.88</v>
      </c>
      <c r="I15" s="71">
        <f>'Moors League'!I17</f>
        <v>5</v>
      </c>
    </row>
    <row r="16" spans="1:9" s="133" customFormat="1" ht="24.75" customHeight="1">
      <c r="A16" s="144">
        <v>10</v>
      </c>
      <c r="B16" s="153" t="s">
        <v>115</v>
      </c>
      <c r="C16" s="57" t="s">
        <v>29</v>
      </c>
      <c r="D16" s="156" t="s">
        <v>166</v>
      </c>
      <c r="E16" s="61"/>
      <c r="F16" s="156" t="s">
        <v>161</v>
      </c>
      <c r="G16" s="64"/>
      <c r="H16" s="52"/>
      <c r="I16" s="56"/>
    </row>
    <row r="17" spans="1:9" s="133" customFormat="1" ht="24.75" customHeight="1">
      <c r="A17" s="144"/>
      <c r="B17" s="154"/>
      <c r="C17" s="57"/>
      <c r="D17" s="156" t="s">
        <v>157</v>
      </c>
      <c r="E17" s="64"/>
      <c r="F17" s="156" t="s">
        <v>173</v>
      </c>
      <c r="G17" s="64"/>
      <c r="H17" s="60" t="str">
        <f>'Moors League'!H18</f>
        <v>1.20.87</v>
      </c>
      <c r="I17" s="71">
        <f>'Moors League'!I18</f>
        <v>6</v>
      </c>
    </row>
    <row r="18" spans="1:9" s="133" customFormat="1" ht="24.75" customHeight="1">
      <c r="A18" s="144">
        <v>11</v>
      </c>
      <c r="B18" s="153" t="s">
        <v>117</v>
      </c>
      <c r="C18" s="57" t="s">
        <v>29</v>
      </c>
      <c r="D18" s="156" t="s">
        <v>167</v>
      </c>
      <c r="E18" s="61"/>
      <c r="F18" s="156" t="s">
        <v>170</v>
      </c>
      <c r="G18" s="64"/>
      <c r="H18" s="52"/>
      <c r="I18" s="56"/>
    </row>
    <row r="19" spans="1:9" s="133" customFormat="1" ht="24.75" customHeight="1">
      <c r="A19" s="144"/>
      <c r="B19" s="154"/>
      <c r="C19" s="57"/>
      <c r="D19" s="156" t="s">
        <v>168</v>
      </c>
      <c r="E19" s="64"/>
      <c r="F19" s="156" t="s">
        <v>162</v>
      </c>
      <c r="G19" s="64"/>
      <c r="H19" s="60" t="str">
        <f>'Moors League'!H19</f>
        <v>1.26.42</v>
      </c>
      <c r="I19" s="71">
        <f>'Moors League'!I19</f>
        <v>5</v>
      </c>
    </row>
    <row r="20" spans="1:9" s="133" customFormat="1" ht="24.75" customHeight="1">
      <c r="A20" s="144">
        <v>12</v>
      </c>
      <c r="B20" s="153" t="s">
        <v>114</v>
      </c>
      <c r="C20" s="57" t="s">
        <v>29</v>
      </c>
      <c r="D20" s="156" t="s">
        <v>157</v>
      </c>
      <c r="E20" s="61"/>
      <c r="F20" s="156" t="s">
        <v>176</v>
      </c>
      <c r="G20" s="64"/>
      <c r="H20" s="52"/>
      <c r="I20" s="56"/>
    </row>
    <row r="21" spans="1:9" s="133" customFormat="1" ht="24.75" customHeight="1">
      <c r="A21" s="144"/>
      <c r="B21" s="154"/>
      <c r="C21" s="57"/>
      <c r="D21" s="156" t="s">
        <v>169</v>
      </c>
      <c r="E21" s="61"/>
      <c r="F21" s="156" t="s">
        <v>158</v>
      </c>
      <c r="G21" s="61"/>
      <c r="H21" s="60" t="str">
        <f>'Moors League'!H20</f>
        <v>1.44.02</v>
      </c>
      <c r="I21" s="71">
        <f>'Moors League'!I20</f>
        <v>4</v>
      </c>
    </row>
    <row r="22" spans="1:9" s="133" customFormat="1" ht="24.75" customHeight="1">
      <c r="A22" s="254">
        <v>13</v>
      </c>
      <c r="B22" s="255" t="s">
        <v>113</v>
      </c>
      <c r="C22" s="242" t="s">
        <v>29</v>
      </c>
      <c r="D22" s="256" t="s">
        <v>163</v>
      </c>
      <c r="E22" s="257"/>
      <c r="F22" s="256" t="s">
        <v>168</v>
      </c>
      <c r="G22" s="257"/>
      <c r="H22" s="258"/>
      <c r="I22" s="259"/>
    </row>
    <row r="23" spans="1:9" s="133" customFormat="1" ht="24.75" customHeight="1">
      <c r="A23" s="254"/>
      <c r="B23" s="260" t="s">
        <v>178</v>
      </c>
      <c r="C23" s="242"/>
      <c r="D23" s="256" t="s">
        <v>170</v>
      </c>
      <c r="E23" s="257"/>
      <c r="F23" s="256" t="s">
        <v>174</v>
      </c>
      <c r="G23" s="257"/>
      <c r="H23" s="261" t="str">
        <f>'Moors League'!H21</f>
        <v>1.39.78</v>
      </c>
      <c r="I23" s="262">
        <f>'Moors League'!I21</f>
        <v>0</v>
      </c>
    </row>
    <row r="24" spans="1:9" s="133" customFormat="1" ht="24.75" customHeight="1">
      <c r="A24" s="144">
        <v>14</v>
      </c>
      <c r="B24" s="153" t="s">
        <v>123</v>
      </c>
      <c r="C24" s="57" t="s">
        <v>110</v>
      </c>
      <c r="D24" s="156" t="s">
        <v>159</v>
      </c>
      <c r="E24" s="60">
        <f>'Moors League'!H22</f>
        <v>19.22</v>
      </c>
      <c r="F24" s="138"/>
      <c r="G24" s="29"/>
      <c r="H24" s="53"/>
      <c r="I24" s="71">
        <f>'Moors League'!I22</f>
        <v>6</v>
      </c>
    </row>
    <row r="25" spans="1:9" s="133" customFormat="1" ht="24.75" customHeight="1">
      <c r="A25" s="144">
        <v>15</v>
      </c>
      <c r="B25" s="153" t="s">
        <v>109</v>
      </c>
      <c r="C25" s="57" t="s">
        <v>110</v>
      </c>
      <c r="D25" s="156" t="s">
        <v>160</v>
      </c>
      <c r="E25" s="60">
        <f>'Moors League'!H23</f>
        <v>21.59</v>
      </c>
      <c r="F25" s="214"/>
      <c r="G25" s="29"/>
      <c r="H25" s="53"/>
      <c r="I25" s="71">
        <f>'Moors League'!I23</f>
        <v>4</v>
      </c>
    </row>
    <row r="26" spans="1:9" s="133" customFormat="1" ht="24.75" customHeight="1">
      <c r="A26" s="144">
        <v>16</v>
      </c>
      <c r="B26" s="153" t="s">
        <v>115</v>
      </c>
      <c r="C26" s="57" t="s">
        <v>111</v>
      </c>
      <c r="D26" s="156" t="s">
        <v>166</v>
      </c>
      <c r="E26" s="60">
        <f>'Moors League'!H24</f>
        <v>25.93</v>
      </c>
      <c r="F26" s="215"/>
      <c r="G26" s="29"/>
      <c r="H26" s="53"/>
      <c r="I26" s="71">
        <f>'Moors League'!I24</f>
        <v>5</v>
      </c>
    </row>
    <row r="27" spans="1:9" s="133" customFormat="1" ht="24.75" customHeight="1">
      <c r="A27" s="144">
        <v>17</v>
      </c>
      <c r="B27" s="153" t="s">
        <v>117</v>
      </c>
      <c r="C27" s="57" t="s">
        <v>111</v>
      </c>
      <c r="D27" s="156" t="s">
        <v>171</v>
      </c>
      <c r="E27" s="60">
        <f>'Moors League'!H25</f>
        <v>27.54</v>
      </c>
      <c r="F27" s="138"/>
      <c r="G27" s="29"/>
      <c r="H27" s="53"/>
      <c r="I27" s="71">
        <f>'Moors League'!I25</f>
        <v>4</v>
      </c>
    </row>
    <row r="28" spans="1:9" s="133" customFormat="1" ht="24.75" customHeight="1">
      <c r="A28" s="144">
        <v>18</v>
      </c>
      <c r="B28" s="153" t="s">
        <v>122</v>
      </c>
      <c r="C28" s="57" t="s">
        <v>107</v>
      </c>
      <c r="D28" s="156" t="s">
        <v>158</v>
      </c>
      <c r="E28" s="60">
        <f>'Moors League'!H26</f>
        <v>34.51</v>
      </c>
      <c r="F28" s="138"/>
      <c r="G28" s="29"/>
      <c r="H28" s="53"/>
      <c r="I28" s="71">
        <f>'Moors League'!I26</f>
        <v>2</v>
      </c>
    </row>
    <row r="29" spans="1:9" s="133" customFormat="1" ht="24.75" customHeight="1">
      <c r="A29" s="144">
        <v>19</v>
      </c>
      <c r="B29" s="153" t="s">
        <v>113</v>
      </c>
      <c r="C29" s="57" t="s">
        <v>107</v>
      </c>
      <c r="D29" s="156" t="s">
        <v>163</v>
      </c>
      <c r="E29" s="60">
        <f>'Moors League'!H27</f>
        <v>37.86</v>
      </c>
      <c r="F29" s="138"/>
      <c r="G29" s="29"/>
      <c r="H29" s="53"/>
      <c r="I29" s="71">
        <f>'Moors League'!I27</f>
        <v>3</v>
      </c>
    </row>
    <row r="30" spans="1:9" s="133" customFormat="1" ht="24.75" customHeight="1">
      <c r="A30" s="144">
        <v>20</v>
      </c>
      <c r="B30" s="153" t="s">
        <v>118</v>
      </c>
      <c r="C30" s="57" t="s">
        <v>28</v>
      </c>
      <c r="D30" s="156" t="s">
        <v>163</v>
      </c>
      <c r="E30" s="61" t="s">
        <v>18</v>
      </c>
      <c r="F30" s="156" t="s">
        <v>158</v>
      </c>
      <c r="G30" s="61" t="s">
        <v>19</v>
      </c>
      <c r="H30" s="322"/>
      <c r="I30" s="323"/>
    </row>
    <row r="31" spans="1:9" s="133" customFormat="1" ht="24.75" customHeight="1">
      <c r="A31" s="144"/>
      <c r="B31" s="153"/>
      <c r="C31" s="208" t="s">
        <v>133</v>
      </c>
      <c r="D31" s="156" t="s">
        <v>157</v>
      </c>
      <c r="E31" s="61" t="s">
        <v>20</v>
      </c>
      <c r="F31" s="156" t="s">
        <v>174</v>
      </c>
      <c r="G31" s="61" t="s">
        <v>21</v>
      </c>
      <c r="H31" s="60" t="str">
        <f>'Moors League'!H28</f>
        <v>DNS</v>
      </c>
      <c r="I31" s="71">
        <f>'Moors League'!I28</f>
        <v>0</v>
      </c>
    </row>
    <row r="32" spans="1:9" s="133" customFormat="1" ht="24.75" customHeight="1">
      <c r="A32" s="144">
        <v>21</v>
      </c>
      <c r="B32" s="153" t="s">
        <v>108</v>
      </c>
      <c r="C32" s="57" t="s">
        <v>112</v>
      </c>
      <c r="D32" s="156" t="s">
        <v>172</v>
      </c>
      <c r="E32" s="60">
        <f>'Moors League'!H29</f>
        <v>22.97</v>
      </c>
      <c r="F32" s="138"/>
      <c r="G32" s="29"/>
      <c r="H32" s="53"/>
      <c r="I32" s="71">
        <f>'Moors League'!I29</f>
        <v>6</v>
      </c>
    </row>
    <row r="33" spans="1:9" s="133" customFormat="1" ht="24.75" customHeight="1">
      <c r="A33" s="144">
        <v>22</v>
      </c>
      <c r="B33" s="153" t="s">
        <v>109</v>
      </c>
      <c r="C33" s="57" t="s">
        <v>112</v>
      </c>
      <c r="D33" s="156" t="s">
        <v>160</v>
      </c>
      <c r="E33" s="60">
        <f>'Moors League'!H30</f>
        <v>24.66</v>
      </c>
      <c r="F33" s="138"/>
      <c r="G33" s="29"/>
      <c r="H33" s="53"/>
      <c r="I33" s="71">
        <f>'Moors League'!I30</f>
        <v>4</v>
      </c>
    </row>
    <row r="34" spans="1:9" s="133" customFormat="1" ht="24.75" customHeight="1">
      <c r="A34" s="144">
        <v>23</v>
      </c>
      <c r="B34" s="153" t="s">
        <v>115</v>
      </c>
      <c r="C34" s="57" t="s">
        <v>107</v>
      </c>
      <c r="D34" s="156" t="s">
        <v>173</v>
      </c>
      <c r="E34" s="60">
        <f>'Moors League'!H31</f>
        <v>23.58</v>
      </c>
      <c r="F34" s="138"/>
      <c r="G34" s="29"/>
      <c r="H34" s="53"/>
      <c r="I34" s="71">
        <f>'Moors League'!I31</f>
        <v>4</v>
      </c>
    </row>
    <row r="35" spans="1:9" s="133" customFormat="1" ht="24.75" customHeight="1">
      <c r="A35" s="144">
        <v>24</v>
      </c>
      <c r="B35" s="153" t="s">
        <v>120</v>
      </c>
      <c r="C35" s="57" t="s">
        <v>107</v>
      </c>
      <c r="D35" s="156" t="s">
        <v>167</v>
      </c>
      <c r="E35" s="60">
        <f>'Moors League'!H32</f>
        <v>26.24</v>
      </c>
      <c r="F35" s="138"/>
      <c r="G35" s="29"/>
      <c r="H35" s="53"/>
      <c r="I35" s="71">
        <f>'Moors League'!I32</f>
        <v>3</v>
      </c>
    </row>
    <row r="36" spans="1:9" s="133" customFormat="1" ht="24.75" customHeight="1">
      <c r="A36" s="144">
        <v>25</v>
      </c>
      <c r="B36" s="153" t="s">
        <v>114</v>
      </c>
      <c r="C36" s="57" t="s">
        <v>110</v>
      </c>
      <c r="D36" s="133" t="s">
        <v>157</v>
      </c>
      <c r="E36" s="60">
        <f>'Moors League'!H33</f>
        <v>29.6</v>
      </c>
      <c r="F36" s="138"/>
      <c r="G36" s="29"/>
      <c r="H36" s="53"/>
      <c r="I36" s="71">
        <f>'Moors League'!I33</f>
        <v>2</v>
      </c>
    </row>
    <row r="37" spans="1:9" s="133" customFormat="1" ht="24.75" customHeight="1">
      <c r="A37" s="144">
        <v>26</v>
      </c>
      <c r="B37" s="153" t="s">
        <v>113</v>
      </c>
      <c r="C37" s="57" t="s">
        <v>110</v>
      </c>
      <c r="D37" s="156" t="s">
        <v>174</v>
      </c>
      <c r="E37" s="60">
        <f>'Moors League'!H34</f>
        <v>32.02</v>
      </c>
      <c r="F37" s="138"/>
      <c r="G37" s="29"/>
      <c r="H37" s="53"/>
      <c r="I37" s="71">
        <f>'Moors League'!I34</f>
        <v>2</v>
      </c>
    </row>
    <row r="38" spans="1:9" s="133" customFormat="1" ht="24.75" customHeight="1">
      <c r="A38" s="144">
        <v>27</v>
      </c>
      <c r="B38" s="153" t="s">
        <v>116</v>
      </c>
      <c r="C38" s="57" t="s">
        <v>28</v>
      </c>
      <c r="D38" s="156" t="s">
        <v>159</v>
      </c>
      <c r="E38" s="61" t="s">
        <v>18</v>
      </c>
      <c r="F38" s="156" t="s">
        <v>172</v>
      </c>
      <c r="G38" s="61" t="s">
        <v>19</v>
      </c>
      <c r="H38" s="324"/>
      <c r="I38" s="325"/>
    </row>
    <row r="39" spans="1:9" s="133" customFormat="1" ht="24.75" customHeight="1">
      <c r="A39" s="144"/>
      <c r="B39" s="154"/>
      <c r="C39" s="57"/>
      <c r="D39" s="156" t="s">
        <v>175</v>
      </c>
      <c r="E39" s="61" t="s">
        <v>20</v>
      </c>
      <c r="F39" s="156" t="s">
        <v>164</v>
      </c>
      <c r="G39" s="61" t="s">
        <v>21</v>
      </c>
      <c r="H39" s="73" t="str">
        <f>'Moors League'!H35</f>
        <v>1.22.95</v>
      </c>
      <c r="I39" s="71">
        <f>'Moors League'!I35</f>
        <v>6</v>
      </c>
    </row>
    <row r="40" spans="1:9" s="133" customFormat="1" ht="24.75" customHeight="1">
      <c r="A40" s="144">
        <v>28</v>
      </c>
      <c r="B40" s="153" t="s">
        <v>109</v>
      </c>
      <c r="C40" s="57" t="s">
        <v>28</v>
      </c>
      <c r="D40" s="156" t="s">
        <v>162</v>
      </c>
      <c r="E40" s="61" t="s">
        <v>18</v>
      </c>
      <c r="F40" s="156" t="s">
        <v>160</v>
      </c>
      <c r="G40" s="61" t="s">
        <v>19</v>
      </c>
      <c r="H40" s="53"/>
      <c r="I40" s="56"/>
    </row>
    <row r="41" spans="1:9" s="133" customFormat="1" ht="24.75" customHeight="1">
      <c r="A41" s="144"/>
      <c r="B41" s="154"/>
      <c r="C41" s="57"/>
      <c r="D41" s="156" t="s">
        <v>167</v>
      </c>
      <c r="E41" s="61" t="s">
        <v>20</v>
      </c>
      <c r="F41" s="156" t="s">
        <v>177</v>
      </c>
      <c r="G41" s="61" t="s">
        <v>21</v>
      </c>
      <c r="H41" s="73" t="str">
        <f>'Moors League'!H36</f>
        <v>1.30.85</v>
      </c>
      <c r="I41" s="71">
        <f>'Moors League'!I36</f>
        <v>4</v>
      </c>
    </row>
    <row r="42" spans="1:9" s="133" customFormat="1" ht="24.75" customHeight="1">
      <c r="A42" s="144">
        <v>29</v>
      </c>
      <c r="B42" s="153" t="s">
        <v>115</v>
      </c>
      <c r="C42" s="57" t="s">
        <v>28</v>
      </c>
      <c r="D42" s="156" t="s">
        <v>157</v>
      </c>
      <c r="E42" s="61" t="s">
        <v>18</v>
      </c>
      <c r="F42" s="156" t="s">
        <v>166</v>
      </c>
      <c r="G42" s="61" t="s">
        <v>19</v>
      </c>
      <c r="H42" s="53"/>
      <c r="I42" s="56"/>
    </row>
    <row r="43" spans="1:9" s="133" customFormat="1" ht="24.75" customHeight="1">
      <c r="A43" s="144"/>
      <c r="B43" s="154"/>
      <c r="C43" s="57"/>
      <c r="D43" s="156" t="s">
        <v>161</v>
      </c>
      <c r="E43" s="61" t="s">
        <v>20</v>
      </c>
      <c r="F43" s="156" t="s">
        <v>173</v>
      </c>
      <c r="G43" s="61" t="s">
        <v>21</v>
      </c>
      <c r="H43" s="73" t="str">
        <f>'Moors League'!H37</f>
        <v>1.37.89</v>
      </c>
      <c r="I43" s="71">
        <f>'Moors League'!I37</f>
        <v>5</v>
      </c>
    </row>
    <row r="44" spans="1:10" s="133" customFormat="1" ht="24.75" customHeight="1">
      <c r="A44" s="144">
        <v>30</v>
      </c>
      <c r="B44" s="153" t="s">
        <v>117</v>
      </c>
      <c r="C44" s="57" t="s">
        <v>28</v>
      </c>
      <c r="D44" s="156" t="s">
        <v>162</v>
      </c>
      <c r="E44" s="61" t="s">
        <v>18</v>
      </c>
      <c r="F44" s="156" t="s">
        <v>170</v>
      </c>
      <c r="G44" s="61" t="s">
        <v>19</v>
      </c>
      <c r="H44" s="328"/>
      <c r="I44" s="329"/>
      <c r="J44" s="329"/>
    </row>
    <row r="45" spans="1:9" s="133" customFormat="1" ht="24.75" customHeight="1">
      <c r="A45" s="144"/>
      <c r="B45" s="154"/>
      <c r="C45" s="57"/>
      <c r="D45" s="156" t="s">
        <v>167</v>
      </c>
      <c r="E45" s="61" t="s">
        <v>20</v>
      </c>
      <c r="F45" s="156" t="s">
        <v>168</v>
      </c>
      <c r="G45" s="61" t="s">
        <v>21</v>
      </c>
      <c r="H45" s="73" t="str">
        <f>'Moors League'!H38</f>
        <v>1.42.48</v>
      </c>
      <c r="I45" s="71">
        <f>'Moors League'!I38</f>
        <v>5</v>
      </c>
    </row>
    <row r="46" spans="1:9" s="133" customFormat="1" ht="24.75" customHeight="1">
      <c r="A46" s="144">
        <v>31</v>
      </c>
      <c r="B46" s="153" t="s">
        <v>114</v>
      </c>
      <c r="C46" s="57" t="s">
        <v>28</v>
      </c>
      <c r="D46" s="156" t="s">
        <v>176</v>
      </c>
      <c r="E46" s="61" t="s">
        <v>18</v>
      </c>
      <c r="F46" s="156" t="s">
        <v>158</v>
      </c>
      <c r="G46" s="61" t="s">
        <v>19</v>
      </c>
      <c r="H46" s="322"/>
      <c r="I46" s="323"/>
    </row>
    <row r="47" spans="1:9" s="133" customFormat="1" ht="24.75" customHeight="1">
      <c r="A47" s="144"/>
      <c r="B47" s="154"/>
      <c r="C47" s="57"/>
      <c r="D47" s="156" t="s">
        <v>169</v>
      </c>
      <c r="E47" s="61" t="s">
        <v>20</v>
      </c>
      <c r="F47" s="156" t="s">
        <v>157</v>
      </c>
      <c r="G47" s="61" t="s">
        <v>21</v>
      </c>
      <c r="H47" s="73" t="str">
        <f>'Moors League'!H39</f>
        <v>1.55.92</v>
      </c>
      <c r="I47" s="71">
        <f>'Moors League'!I39</f>
        <v>5</v>
      </c>
    </row>
    <row r="48" spans="1:9" s="133" customFormat="1" ht="24.75" customHeight="1">
      <c r="A48" s="254">
        <v>32</v>
      </c>
      <c r="B48" s="255" t="s">
        <v>113</v>
      </c>
      <c r="C48" s="242" t="s">
        <v>28</v>
      </c>
      <c r="D48" s="263" t="s">
        <v>163</v>
      </c>
      <c r="E48" s="257" t="s">
        <v>18</v>
      </c>
      <c r="F48" s="256" t="s">
        <v>168</v>
      </c>
      <c r="G48" s="257" t="s">
        <v>19</v>
      </c>
      <c r="H48" s="326"/>
      <c r="I48" s="327"/>
    </row>
    <row r="49" spans="1:9" s="133" customFormat="1" ht="24.75" customHeight="1">
      <c r="A49" s="254"/>
      <c r="B49" s="260" t="s">
        <v>178</v>
      </c>
      <c r="C49" s="242"/>
      <c r="D49" s="256" t="s">
        <v>170</v>
      </c>
      <c r="E49" s="257" t="s">
        <v>20</v>
      </c>
      <c r="F49" s="256" t="s">
        <v>174</v>
      </c>
      <c r="G49" s="257" t="s">
        <v>21</v>
      </c>
      <c r="H49" s="264" t="str">
        <f>'Moors League'!H40</f>
        <v>1.59.01</v>
      </c>
      <c r="I49" s="262">
        <f>'Moors League'!I40</f>
        <v>0</v>
      </c>
    </row>
    <row r="50" spans="1:9" s="133" customFormat="1" ht="21.75" customHeight="1">
      <c r="A50" s="144">
        <v>33</v>
      </c>
      <c r="B50" s="153" t="s">
        <v>116</v>
      </c>
      <c r="C50" s="57" t="s">
        <v>121</v>
      </c>
      <c r="D50" s="156" t="s">
        <v>172</v>
      </c>
      <c r="E50" s="60">
        <f>'Moors League'!H41</f>
        <v>16.72</v>
      </c>
      <c r="F50" s="138"/>
      <c r="G50" s="29"/>
      <c r="H50" s="53"/>
      <c r="I50" s="71">
        <f>'Moors League'!I41</f>
        <v>6</v>
      </c>
    </row>
    <row r="51" spans="1:9" s="133" customFormat="1" ht="21.75" customHeight="1">
      <c r="A51" s="144">
        <v>34</v>
      </c>
      <c r="B51" s="154" t="s">
        <v>93</v>
      </c>
      <c r="C51" s="207" t="s">
        <v>121</v>
      </c>
      <c r="D51" s="156" t="s">
        <v>160</v>
      </c>
      <c r="E51" s="60">
        <f>'Moors League'!H42</f>
        <v>17.6</v>
      </c>
      <c r="F51" s="138"/>
      <c r="G51" s="29"/>
      <c r="H51" s="53"/>
      <c r="I51" s="71">
        <f>'Moors League'!I42</f>
        <v>4</v>
      </c>
    </row>
    <row r="52" spans="1:9" s="133" customFormat="1" ht="21.75" customHeight="1">
      <c r="A52" s="144">
        <v>35</v>
      </c>
      <c r="B52" s="154" t="s">
        <v>94</v>
      </c>
      <c r="C52" s="57" t="s">
        <v>121</v>
      </c>
      <c r="D52" s="156" t="s">
        <v>173</v>
      </c>
      <c r="E52" s="60">
        <f>'Moors League'!H43</f>
        <v>18.85</v>
      </c>
      <c r="F52" s="138"/>
      <c r="G52" s="29"/>
      <c r="H52" s="53"/>
      <c r="I52" s="71">
        <f>'Moors League'!I43</f>
        <v>6</v>
      </c>
    </row>
    <row r="53" spans="1:9" s="133" customFormat="1" ht="21.75" customHeight="1">
      <c r="A53" s="144">
        <v>36</v>
      </c>
      <c r="B53" s="154" t="s">
        <v>95</v>
      </c>
      <c r="C53" s="125" t="s">
        <v>121</v>
      </c>
      <c r="D53" s="156" t="s">
        <v>162</v>
      </c>
      <c r="E53" s="60">
        <f>'Moors League'!H44</f>
        <v>18.71</v>
      </c>
      <c r="F53" s="138"/>
      <c r="G53" s="29"/>
      <c r="H53" s="53"/>
      <c r="I53" s="71">
        <f>'Moors League'!I44</f>
        <v>5</v>
      </c>
    </row>
    <row r="54" spans="1:9" s="133" customFormat="1" ht="21.75" customHeight="1">
      <c r="A54" s="144">
        <v>37</v>
      </c>
      <c r="B54" s="153" t="s">
        <v>122</v>
      </c>
      <c r="C54" s="125" t="s">
        <v>121</v>
      </c>
      <c r="D54" s="156" t="s">
        <v>157</v>
      </c>
      <c r="E54" s="60">
        <f>'Moors League'!H45</f>
        <v>24</v>
      </c>
      <c r="F54" s="138"/>
      <c r="G54" s="29"/>
      <c r="H54" s="53"/>
      <c r="I54" s="71">
        <f>'Moors League'!I45</f>
        <v>3</v>
      </c>
    </row>
    <row r="55" spans="1:9" s="133" customFormat="1" ht="21.75" customHeight="1">
      <c r="A55" s="144">
        <v>38</v>
      </c>
      <c r="B55" s="153" t="s">
        <v>113</v>
      </c>
      <c r="C55" s="125" t="s">
        <v>121</v>
      </c>
      <c r="D55" s="156" t="s">
        <v>174</v>
      </c>
      <c r="E55" s="60">
        <f>'Moors League'!H46</f>
        <v>26.62</v>
      </c>
      <c r="F55" s="138"/>
      <c r="G55" s="29"/>
      <c r="H55" s="53"/>
      <c r="I55" s="71">
        <f>'Moors League'!I46</f>
        <v>3</v>
      </c>
    </row>
    <row r="56" spans="1:9" s="31" customFormat="1" ht="21.75" customHeight="1">
      <c r="A56" s="144">
        <v>39</v>
      </c>
      <c r="B56" s="57" t="s">
        <v>31</v>
      </c>
      <c r="C56" s="57" t="s">
        <v>119</v>
      </c>
      <c r="D56" s="156" t="s">
        <v>157</v>
      </c>
      <c r="E56" s="63"/>
      <c r="F56" s="156" t="s">
        <v>174</v>
      </c>
      <c r="G56" s="65"/>
      <c r="H56" s="51"/>
      <c r="I56" s="70"/>
    </row>
    <row r="57" spans="1:9" s="31" customFormat="1" ht="21.75" customHeight="1">
      <c r="A57" s="144" t="s">
        <v>22</v>
      </c>
      <c r="B57" s="59"/>
      <c r="C57" s="59"/>
      <c r="D57" s="156" t="s">
        <v>173</v>
      </c>
      <c r="E57" s="63"/>
      <c r="F57" s="156" t="s">
        <v>162</v>
      </c>
      <c r="G57" s="196"/>
      <c r="H57" s="51"/>
      <c r="I57" s="54"/>
    </row>
    <row r="58" spans="1:9" s="31" customFormat="1" ht="21.75" customHeight="1" thickBot="1">
      <c r="A58" s="144"/>
      <c r="B58" s="59"/>
      <c r="C58" s="59"/>
      <c r="D58" s="156" t="s">
        <v>172</v>
      </c>
      <c r="E58" s="63"/>
      <c r="F58" s="156" t="s">
        <v>160</v>
      </c>
      <c r="G58" s="74"/>
      <c r="H58" s="75" t="str">
        <f>'Moors League'!H47</f>
        <v>1.57.49</v>
      </c>
      <c r="I58" s="72">
        <f>'Moors League'!I47</f>
        <v>4</v>
      </c>
    </row>
    <row r="59" spans="5:9" ht="24.75" customHeight="1" thickBot="1">
      <c r="E59" s="198"/>
      <c r="F59" s="137"/>
      <c r="G59" s="314" t="s">
        <v>23</v>
      </c>
      <c r="H59" s="315"/>
      <c r="I59" s="55">
        <f>SUM(I4:I58)</f>
        <v>156</v>
      </c>
    </row>
  </sheetData>
  <sheetProtection password="8D01" sheet="1"/>
  <mergeCells count="8">
    <mergeCell ref="A2:B2"/>
    <mergeCell ref="G59:H59"/>
    <mergeCell ref="A1:E1"/>
    <mergeCell ref="H46:I46"/>
    <mergeCell ref="H38:I38"/>
    <mergeCell ref="H48:I48"/>
    <mergeCell ref="H30:I30"/>
    <mergeCell ref="H44:J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H44" sqref="H44"/>
    </sheetView>
  </sheetViews>
  <sheetFormatPr defaultColWidth="9.140625" defaultRowHeight="12.75"/>
  <cols>
    <col min="1" max="1" width="3.7109375" style="145" customWidth="1"/>
    <col min="2" max="2" width="18.140625" style="138" customWidth="1"/>
    <col min="3" max="3" width="19.28125" style="138" bestFit="1" customWidth="1"/>
    <col min="4" max="4" width="26.57421875" style="134" customWidth="1"/>
    <col min="5" max="5" width="9.140625" style="34" customWidth="1"/>
    <col min="6" max="6" width="22.28125" style="138" bestFit="1" customWidth="1"/>
    <col min="7" max="7" width="10.140625" style="34" bestFit="1" customWidth="1"/>
    <col min="8" max="8" width="8.421875" style="136" bestFit="1" customWidth="1"/>
    <col min="9" max="9" width="9.140625" style="137" customWidth="1"/>
    <col min="10" max="16384" width="9.140625" style="138" customWidth="1"/>
  </cols>
  <sheetData>
    <row r="1" spans="1:6" ht="29.25" customHeight="1">
      <c r="A1" s="317" t="s">
        <v>125</v>
      </c>
      <c r="B1" s="317"/>
      <c r="C1" s="317"/>
      <c r="D1" s="317"/>
      <c r="E1" s="317"/>
      <c r="F1" s="135" t="str">
        <f>'Moors League'!AE66</f>
        <v>Guisborough</v>
      </c>
    </row>
    <row r="2" spans="1:9" s="139" customFormat="1" ht="18.75">
      <c r="A2" s="316" t="s">
        <v>32</v>
      </c>
      <c r="B2" s="316"/>
      <c r="C2" s="132" t="str">
        <f>'Moors League'!C3</f>
        <v>Eston Leisure Centre -1.30pm Warm-up</v>
      </c>
      <c r="D2" s="132"/>
      <c r="E2" s="139" t="s">
        <v>17</v>
      </c>
      <c r="F2" s="140" t="str">
        <f>'Moors League'!L3</f>
        <v>21st May 2016</v>
      </c>
      <c r="H2" s="141"/>
      <c r="I2" s="142"/>
    </row>
    <row r="3" spans="1:9" s="133" customFormat="1" ht="12.75">
      <c r="A3" s="143"/>
      <c r="E3" s="28"/>
      <c r="G3" s="28"/>
      <c r="H3" s="53"/>
      <c r="I3" s="54" t="s">
        <v>10</v>
      </c>
    </row>
    <row r="4" spans="1:9" s="133" customFormat="1" ht="24.75" customHeight="1">
      <c r="A4" s="144">
        <v>1</v>
      </c>
      <c r="B4" s="153" t="s">
        <v>106</v>
      </c>
      <c r="C4" s="57" t="s">
        <v>29</v>
      </c>
      <c r="D4" s="156" t="s">
        <v>199</v>
      </c>
      <c r="E4" s="61"/>
      <c r="F4" s="156" t="s">
        <v>212</v>
      </c>
      <c r="G4" s="64"/>
      <c r="H4" s="52"/>
      <c r="I4" s="56"/>
    </row>
    <row r="5" spans="1:9" s="133" customFormat="1" ht="24.75" customHeight="1">
      <c r="A5" s="144"/>
      <c r="B5" s="154"/>
      <c r="C5" s="57"/>
      <c r="D5" s="156" t="s">
        <v>200</v>
      </c>
      <c r="E5" s="62"/>
      <c r="F5" s="156" t="s">
        <v>205</v>
      </c>
      <c r="G5" s="64"/>
      <c r="H5" s="60" t="str">
        <f>'Moors League'!L9</f>
        <v>1.26.96</v>
      </c>
      <c r="I5" s="71">
        <f>'Moors League'!M9</f>
        <v>5</v>
      </c>
    </row>
    <row r="6" spans="1:9" s="133" customFormat="1" ht="24.75" customHeight="1">
      <c r="A6" s="144">
        <v>2</v>
      </c>
      <c r="B6" s="153" t="s">
        <v>108</v>
      </c>
      <c r="C6" s="58" t="s">
        <v>107</v>
      </c>
      <c r="D6" s="156" t="s">
        <v>201</v>
      </c>
      <c r="E6" s="60">
        <f>'Moors League'!L10</f>
        <v>20.7</v>
      </c>
      <c r="F6" s="185"/>
      <c r="G6" s="29"/>
      <c r="H6" s="53"/>
      <c r="I6" s="71">
        <f>'Moors League'!M10</f>
        <v>3</v>
      </c>
    </row>
    <row r="7" spans="1:9" s="133" customFormat="1" ht="24.75" customHeight="1">
      <c r="A7" s="144">
        <v>3</v>
      </c>
      <c r="B7" s="153" t="s">
        <v>109</v>
      </c>
      <c r="C7" s="57" t="s">
        <v>107</v>
      </c>
      <c r="D7" s="156" t="s">
        <v>202</v>
      </c>
      <c r="E7" s="60">
        <f>'Moors League'!L11</f>
        <v>20.43</v>
      </c>
      <c r="F7" s="138"/>
      <c r="G7" s="30"/>
      <c r="H7" s="53"/>
      <c r="I7" s="71">
        <f>'Moors League'!M11</f>
        <v>4</v>
      </c>
    </row>
    <row r="8" spans="1:9" s="133" customFormat="1" ht="24.75" customHeight="1">
      <c r="A8" s="144">
        <v>4</v>
      </c>
      <c r="B8" s="153" t="s">
        <v>115</v>
      </c>
      <c r="C8" s="57" t="s">
        <v>110</v>
      </c>
      <c r="D8" s="156" t="s">
        <v>203</v>
      </c>
      <c r="E8" s="60">
        <f>'Moors League'!L12</f>
        <v>22.15</v>
      </c>
      <c r="F8" s="138"/>
      <c r="G8" s="30"/>
      <c r="H8" s="53"/>
      <c r="I8" s="71">
        <f>'Moors League'!M12</f>
        <v>4</v>
      </c>
    </row>
    <row r="9" spans="1:9" s="133" customFormat="1" ht="24.75" customHeight="1">
      <c r="A9" s="144">
        <v>5</v>
      </c>
      <c r="B9" s="153" t="s">
        <v>117</v>
      </c>
      <c r="C9" s="57" t="s">
        <v>110</v>
      </c>
      <c r="D9" s="156" t="s">
        <v>204</v>
      </c>
      <c r="E9" s="60">
        <f>'Moors League'!L13</f>
        <v>21.88</v>
      </c>
      <c r="F9" s="138"/>
      <c r="G9" s="29"/>
      <c r="H9" s="53"/>
      <c r="I9" s="71">
        <f>'Moors League'!M13</f>
        <v>5</v>
      </c>
    </row>
    <row r="10" spans="1:9" s="133" customFormat="1" ht="24.75" customHeight="1">
      <c r="A10" s="144">
        <v>6</v>
      </c>
      <c r="B10" s="153" t="s">
        <v>114</v>
      </c>
      <c r="C10" s="57" t="s">
        <v>111</v>
      </c>
      <c r="D10" s="156" t="s">
        <v>205</v>
      </c>
      <c r="E10" s="60">
        <f>'Moors League'!L14</f>
        <v>26.97</v>
      </c>
      <c r="F10" s="138"/>
      <c r="G10" s="29"/>
      <c r="H10" s="53"/>
      <c r="I10" s="71">
        <f>'Moors League'!M14</f>
        <v>6</v>
      </c>
    </row>
    <row r="11" spans="1:9" s="133" customFormat="1" ht="25.5" customHeight="1">
      <c r="A11" s="144">
        <v>7</v>
      </c>
      <c r="B11" s="153" t="s">
        <v>113</v>
      </c>
      <c r="C11" s="57" t="s">
        <v>112</v>
      </c>
      <c r="D11" s="156" t="s">
        <v>200</v>
      </c>
      <c r="E11" s="60" t="str">
        <f>'Moors League'!L15</f>
        <v>DSQ</v>
      </c>
      <c r="F11" s="335" t="s">
        <v>334</v>
      </c>
      <c r="G11" s="29"/>
      <c r="H11" s="53"/>
      <c r="I11" s="71">
        <f>'Moors League'!M15</f>
        <v>0</v>
      </c>
    </row>
    <row r="12" spans="1:9" s="133" customFormat="1" ht="24.75" customHeight="1">
      <c r="A12" s="144">
        <v>8</v>
      </c>
      <c r="B12" s="153" t="s">
        <v>116</v>
      </c>
      <c r="C12" s="57" t="s">
        <v>29</v>
      </c>
      <c r="D12" s="156" t="s">
        <v>201</v>
      </c>
      <c r="E12" s="61"/>
      <c r="F12" s="156" t="s">
        <v>214</v>
      </c>
      <c r="G12" s="64"/>
      <c r="H12" s="52"/>
      <c r="I12" s="56"/>
    </row>
    <row r="13" spans="1:9" s="133" customFormat="1" ht="24.75" customHeight="1">
      <c r="A13" s="144"/>
      <c r="B13" s="154"/>
      <c r="C13" s="57"/>
      <c r="D13" s="156" t="s">
        <v>206</v>
      </c>
      <c r="E13" s="62"/>
      <c r="F13" s="156" t="s">
        <v>213</v>
      </c>
      <c r="G13" s="64"/>
      <c r="H13" s="60" t="str">
        <f>'Moors League'!L16</f>
        <v>1.17.23</v>
      </c>
      <c r="I13" s="71">
        <f>'Moors League'!M16</f>
        <v>4</v>
      </c>
    </row>
    <row r="14" spans="1:9" s="133" customFormat="1" ht="24.75" customHeight="1">
      <c r="A14" s="144">
        <v>9</v>
      </c>
      <c r="B14" s="153" t="s">
        <v>109</v>
      </c>
      <c r="C14" s="57" t="s">
        <v>29</v>
      </c>
      <c r="D14" s="156" t="s">
        <v>202</v>
      </c>
      <c r="E14" s="61"/>
      <c r="F14" s="156" t="s">
        <v>215</v>
      </c>
      <c r="G14" s="64"/>
      <c r="H14" s="52"/>
      <c r="I14" s="56"/>
    </row>
    <row r="15" spans="1:9" s="133" customFormat="1" ht="24.75" customHeight="1">
      <c r="A15" s="144"/>
      <c r="B15" s="154"/>
      <c r="C15" s="57"/>
      <c r="D15" s="156" t="s">
        <v>207</v>
      </c>
      <c r="E15" s="62"/>
      <c r="F15" s="156" t="s">
        <v>211</v>
      </c>
      <c r="G15" s="64"/>
      <c r="H15" s="60" t="str">
        <f>'Moors League'!L17</f>
        <v>1.17.31</v>
      </c>
      <c r="I15" s="71">
        <f>'Moors League'!M17</f>
        <v>4</v>
      </c>
    </row>
    <row r="16" spans="1:9" s="133" customFormat="1" ht="24.75" customHeight="1">
      <c r="A16" s="144">
        <v>10</v>
      </c>
      <c r="B16" s="153" t="s">
        <v>115</v>
      </c>
      <c r="C16" s="57" t="s">
        <v>29</v>
      </c>
      <c r="D16" s="156" t="s">
        <v>208</v>
      </c>
      <c r="E16" s="61"/>
      <c r="F16" s="156" t="s">
        <v>216</v>
      </c>
      <c r="G16" s="64"/>
      <c r="H16" s="186"/>
      <c r="I16" s="56"/>
    </row>
    <row r="17" spans="1:9" s="133" customFormat="1" ht="24.75" customHeight="1">
      <c r="A17" s="144"/>
      <c r="B17" s="154"/>
      <c r="C17" s="57"/>
      <c r="D17" s="156" t="s">
        <v>209</v>
      </c>
      <c r="E17" s="62"/>
      <c r="F17" s="156" t="s">
        <v>203</v>
      </c>
      <c r="G17" s="64"/>
      <c r="H17" s="60" t="str">
        <f>'Moors League'!L18</f>
        <v>1.25.80</v>
      </c>
      <c r="I17" s="71">
        <f>'Moors League'!M18</f>
        <v>5</v>
      </c>
    </row>
    <row r="18" spans="1:9" s="133" customFormat="1" ht="24.75" customHeight="1">
      <c r="A18" s="144">
        <v>11</v>
      </c>
      <c r="B18" s="153" t="s">
        <v>117</v>
      </c>
      <c r="C18" s="57" t="s">
        <v>29</v>
      </c>
      <c r="D18" s="156" t="s">
        <v>204</v>
      </c>
      <c r="E18" s="61"/>
      <c r="F18" s="156" t="s">
        <v>196</v>
      </c>
      <c r="G18" s="64"/>
      <c r="H18" s="52"/>
      <c r="I18" s="56"/>
    </row>
    <row r="19" spans="1:9" s="133" customFormat="1" ht="24.75" customHeight="1">
      <c r="A19" s="144"/>
      <c r="B19" s="154"/>
      <c r="C19" s="57"/>
      <c r="D19" s="156" t="s">
        <v>210</v>
      </c>
      <c r="E19" s="62"/>
      <c r="F19" s="156" t="s">
        <v>215</v>
      </c>
      <c r="G19" s="64"/>
      <c r="H19" s="60" t="str">
        <f>'Moors League'!L19</f>
        <v>1.18.01</v>
      </c>
      <c r="I19" s="71">
        <f>'Moors League'!M19</f>
        <v>6</v>
      </c>
    </row>
    <row r="20" spans="1:9" s="133" customFormat="1" ht="24.75" customHeight="1">
      <c r="A20" s="144">
        <v>12</v>
      </c>
      <c r="B20" s="153" t="s">
        <v>114</v>
      </c>
      <c r="C20" s="57" t="s">
        <v>29</v>
      </c>
      <c r="D20" s="156"/>
      <c r="E20" s="61"/>
      <c r="F20" s="156"/>
      <c r="G20" s="64"/>
      <c r="H20" s="52"/>
      <c r="I20" s="56"/>
    </row>
    <row r="21" spans="1:9" s="133" customFormat="1" ht="24.75" customHeight="1">
      <c r="A21" s="144"/>
      <c r="B21" s="187"/>
      <c r="C21" s="57"/>
      <c r="D21" s="156"/>
      <c r="E21" s="61"/>
      <c r="F21" s="156"/>
      <c r="G21" s="61"/>
      <c r="H21" s="60" t="str">
        <f>'Moors League'!L20</f>
        <v>DNS</v>
      </c>
      <c r="I21" s="71">
        <f>'Moors League'!M20</f>
        <v>0</v>
      </c>
    </row>
    <row r="22" spans="1:9" s="133" customFormat="1" ht="24.75" customHeight="1">
      <c r="A22" s="144">
        <v>13</v>
      </c>
      <c r="B22" s="153" t="s">
        <v>113</v>
      </c>
      <c r="C22" s="57" t="s">
        <v>29</v>
      </c>
      <c r="D22" s="156"/>
      <c r="E22" s="61"/>
      <c r="F22" s="156"/>
      <c r="G22" s="61"/>
      <c r="H22" s="52"/>
      <c r="I22" s="56"/>
    </row>
    <row r="23" spans="1:9" s="133" customFormat="1" ht="24.75" customHeight="1">
      <c r="A23" s="144"/>
      <c r="B23" s="187"/>
      <c r="C23" s="57"/>
      <c r="D23" s="156"/>
      <c r="E23" s="61"/>
      <c r="F23" s="156"/>
      <c r="G23" s="61"/>
      <c r="H23" s="60" t="str">
        <f>'Moors League'!L21</f>
        <v>DNS</v>
      </c>
      <c r="I23" s="71">
        <f>'Moors League'!M21</f>
        <v>0</v>
      </c>
    </row>
    <row r="24" spans="1:9" s="133" customFormat="1" ht="24.75" customHeight="1">
      <c r="A24" s="144">
        <v>14</v>
      </c>
      <c r="B24" s="153" t="s">
        <v>123</v>
      </c>
      <c r="C24" s="57" t="s">
        <v>110</v>
      </c>
      <c r="D24" s="156" t="s">
        <v>201</v>
      </c>
      <c r="E24" s="60">
        <f>'Moors League'!L22</f>
        <v>20.84</v>
      </c>
      <c r="F24" s="138"/>
      <c r="G24" s="29"/>
      <c r="H24" s="53"/>
      <c r="I24" s="71">
        <f>'Moors League'!M22</f>
        <v>4</v>
      </c>
    </row>
    <row r="25" spans="1:9" s="133" customFormat="1" ht="24.75" customHeight="1">
      <c r="A25" s="144">
        <v>15</v>
      </c>
      <c r="B25" s="153" t="s">
        <v>109</v>
      </c>
      <c r="C25" s="57" t="s">
        <v>110</v>
      </c>
      <c r="D25" s="156" t="s">
        <v>211</v>
      </c>
      <c r="E25" s="60">
        <f>'Moors League'!L23</f>
        <v>21.27</v>
      </c>
      <c r="F25" s="138"/>
      <c r="G25" s="29"/>
      <c r="H25" s="53"/>
      <c r="I25" s="71">
        <f>'Moors League'!M23</f>
        <v>5</v>
      </c>
    </row>
    <row r="26" spans="1:9" s="133" customFormat="1" ht="24.75" customHeight="1">
      <c r="A26" s="144">
        <v>16</v>
      </c>
      <c r="B26" s="153" t="s">
        <v>115</v>
      </c>
      <c r="C26" s="57" t="s">
        <v>111</v>
      </c>
      <c r="D26" s="156" t="s">
        <v>203</v>
      </c>
      <c r="E26" s="60">
        <f>'Moors League'!L24</f>
        <v>26.82</v>
      </c>
      <c r="F26" s="138"/>
      <c r="G26" s="29"/>
      <c r="H26" s="53"/>
      <c r="I26" s="71">
        <f>'Moors League'!M24</f>
        <v>4</v>
      </c>
    </row>
    <row r="27" spans="1:9" s="133" customFormat="1" ht="24.75" customHeight="1">
      <c r="A27" s="144">
        <v>17</v>
      </c>
      <c r="B27" s="153" t="s">
        <v>117</v>
      </c>
      <c r="C27" s="57" t="s">
        <v>111</v>
      </c>
      <c r="D27" s="156" t="s">
        <v>196</v>
      </c>
      <c r="E27" s="60">
        <f>'Moors League'!L25</f>
        <v>27.26</v>
      </c>
      <c r="F27" s="138"/>
      <c r="G27" s="29"/>
      <c r="H27" s="53"/>
      <c r="I27" s="71">
        <f>'Moors League'!M25</f>
        <v>5</v>
      </c>
    </row>
    <row r="28" spans="1:9" s="133" customFormat="1" ht="24.75" customHeight="1">
      <c r="A28" s="144">
        <v>18</v>
      </c>
      <c r="B28" s="153" t="s">
        <v>122</v>
      </c>
      <c r="C28" s="57" t="s">
        <v>107</v>
      </c>
      <c r="D28" s="156" t="s">
        <v>212</v>
      </c>
      <c r="E28" s="60">
        <f>'Moors League'!L26</f>
        <v>29.12</v>
      </c>
      <c r="F28" s="138"/>
      <c r="G28" s="213"/>
      <c r="H28" s="53"/>
      <c r="I28" s="71">
        <f>'Moors League'!M26</f>
        <v>4</v>
      </c>
    </row>
    <row r="29" spans="1:9" s="133" customFormat="1" ht="24.75" customHeight="1">
      <c r="A29" s="144">
        <v>19</v>
      </c>
      <c r="B29" s="153" t="s">
        <v>113</v>
      </c>
      <c r="C29" s="57" t="s">
        <v>107</v>
      </c>
      <c r="D29" s="156" t="s">
        <v>200</v>
      </c>
      <c r="E29" s="60">
        <f>'Moors League'!L27</f>
        <v>24.6</v>
      </c>
      <c r="F29" s="138"/>
      <c r="G29" s="192"/>
      <c r="H29" s="53"/>
      <c r="I29" s="71">
        <f>'Moors League'!M27</f>
        <v>5</v>
      </c>
    </row>
    <row r="30" spans="1:9" s="133" customFormat="1" ht="24.75" customHeight="1">
      <c r="A30" s="144">
        <v>20</v>
      </c>
      <c r="B30" s="153" t="s">
        <v>118</v>
      </c>
      <c r="C30" s="57" t="s">
        <v>28</v>
      </c>
      <c r="D30" s="156" t="s">
        <v>199</v>
      </c>
      <c r="E30" s="61" t="s">
        <v>18</v>
      </c>
      <c r="F30" s="156" t="s">
        <v>205</v>
      </c>
      <c r="G30" s="61" t="s">
        <v>19</v>
      </c>
      <c r="H30" s="216"/>
      <c r="I30" s="217"/>
    </row>
    <row r="31" spans="1:9" s="133" customFormat="1" ht="24.75" customHeight="1">
      <c r="A31" s="144"/>
      <c r="B31" s="153"/>
      <c r="C31" s="57"/>
      <c r="D31" s="156" t="s">
        <v>212</v>
      </c>
      <c r="E31" s="61" t="s">
        <v>20</v>
      </c>
      <c r="F31" s="156" t="s">
        <v>200</v>
      </c>
      <c r="G31" s="61" t="s">
        <v>21</v>
      </c>
      <c r="H31" s="60" t="str">
        <f>'Moors League'!L28</f>
        <v>1.39.60</v>
      </c>
      <c r="I31" s="71">
        <f>'Moors League'!M28</f>
        <v>6</v>
      </c>
    </row>
    <row r="32" spans="1:9" s="133" customFormat="1" ht="24.75" customHeight="1">
      <c r="A32" s="144">
        <v>21</v>
      </c>
      <c r="B32" s="153" t="s">
        <v>108</v>
      </c>
      <c r="C32" s="57" t="s">
        <v>112</v>
      </c>
      <c r="D32" s="156" t="s">
        <v>213</v>
      </c>
      <c r="E32" s="60">
        <f>'Moors League'!L29</f>
        <v>24.74</v>
      </c>
      <c r="F32" s="138"/>
      <c r="G32" s="29"/>
      <c r="H32" s="53"/>
      <c r="I32" s="71">
        <f>'Moors League'!M29</f>
        <v>4</v>
      </c>
    </row>
    <row r="33" spans="1:9" s="133" customFormat="1" ht="24.75" customHeight="1">
      <c r="A33" s="144">
        <v>22</v>
      </c>
      <c r="B33" s="153" t="s">
        <v>109</v>
      </c>
      <c r="C33" s="57" t="s">
        <v>112</v>
      </c>
      <c r="D33" s="156" t="s">
        <v>202</v>
      </c>
      <c r="E33" s="60">
        <f>'Moors League'!L30</f>
        <v>23.42</v>
      </c>
      <c r="F33" s="138"/>
      <c r="G33" s="29"/>
      <c r="H33" s="53"/>
      <c r="I33" s="71">
        <f>'Moors League'!M30</f>
        <v>5</v>
      </c>
    </row>
    <row r="34" spans="1:9" s="133" customFormat="1" ht="24.75" customHeight="1">
      <c r="A34" s="144">
        <v>23</v>
      </c>
      <c r="B34" s="153" t="s">
        <v>115</v>
      </c>
      <c r="C34" s="57" t="s">
        <v>107</v>
      </c>
      <c r="D34" s="156" t="s">
        <v>208</v>
      </c>
      <c r="E34" s="60">
        <f>'Moors League'!L31</f>
        <v>21.87</v>
      </c>
      <c r="F34" s="138"/>
      <c r="G34" s="29"/>
      <c r="H34" s="53"/>
      <c r="I34" s="71">
        <f>'Moors League'!M31</f>
        <v>5</v>
      </c>
    </row>
    <row r="35" spans="1:9" s="133" customFormat="1" ht="24.75" customHeight="1">
      <c r="A35" s="144">
        <v>24</v>
      </c>
      <c r="B35" s="153" t="s">
        <v>120</v>
      </c>
      <c r="C35" s="57" t="s">
        <v>107</v>
      </c>
      <c r="D35" s="156" t="s">
        <v>204</v>
      </c>
      <c r="E35" s="60">
        <f>'Moors League'!L32</f>
        <v>24.27</v>
      </c>
      <c r="F35" s="138"/>
      <c r="G35" s="29"/>
      <c r="H35" s="53"/>
      <c r="I35" s="71">
        <f>'Moors League'!M32</f>
        <v>4</v>
      </c>
    </row>
    <row r="36" spans="1:9" s="133" customFormat="1" ht="24.75" customHeight="1">
      <c r="A36" s="144">
        <v>25</v>
      </c>
      <c r="B36" s="153" t="s">
        <v>114</v>
      </c>
      <c r="C36" s="57" t="s">
        <v>110</v>
      </c>
      <c r="D36" s="156" t="s">
        <v>205</v>
      </c>
      <c r="E36" s="60">
        <f>'Moors League'!L33</f>
        <v>25.45</v>
      </c>
      <c r="F36" s="138"/>
      <c r="G36" s="29"/>
      <c r="H36" s="53"/>
      <c r="I36" s="71">
        <f>'Moors League'!M33</f>
        <v>5</v>
      </c>
    </row>
    <row r="37" spans="1:9" s="133" customFormat="1" ht="24.75" customHeight="1">
      <c r="A37" s="144">
        <v>26</v>
      </c>
      <c r="B37" s="153" t="s">
        <v>113</v>
      </c>
      <c r="C37" s="57" t="s">
        <v>30</v>
      </c>
      <c r="D37" s="156" t="s">
        <v>199</v>
      </c>
      <c r="E37" s="60">
        <f>'Moors League'!L34</f>
        <v>23.72</v>
      </c>
      <c r="F37" s="138"/>
      <c r="G37" s="29"/>
      <c r="H37" s="53"/>
      <c r="I37" s="71">
        <f>'Moors League'!M34</f>
        <v>5</v>
      </c>
    </row>
    <row r="38" spans="1:9" s="133" customFormat="1" ht="24.75" customHeight="1">
      <c r="A38" s="144">
        <v>27</v>
      </c>
      <c r="B38" s="153" t="s">
        <v>116</v>
      </c>
      <c r="C38" s="57" t="s">
        <v>28</v>
      </c>
      <c r="D38" s="156" t="s">
        <v>214</v>
      </c>
      <c r="E38" s="61" t="s">
        <v>18</v>
      </c>
      <c r="F38" s="156" t="s">
        <v>213</v>
      </c>
      <c r="G38" s="61" t="s">
        <v>19</v>
      </c>
      <c r="H38" s="53"/>
      <c r="I38" s="56"/>
    </row>
    <row r="39" spans="1:9" s="133" customFormat="1" ht="24.75" customHeight="1">
      <c r="A39" s="144"/>
      <c r="B39" s="154"/>
      <c r="C39" s="57"/>
      <c r="D39" s="156" t="s">
        <v>201</v>
      </c>
      <c r="E39" s="61" t="s">
        <v>20</v>
      </c>
      <c r="F39" s="156" t="s">
        <v>206</v>
      </c>
      <c r="G39" s="61" t="s">
        <v>21</v>
      </c>
      <c r="H39" s="73" t="str">
        <f>'Moors League'!L35</f>
        <v>1.31.44</v>
      </c>
      <c r="I39" s="71">
        <f>'Moors League'!M35</f>
        <v>4</v>
      </c>
    </row>
    <row r="40" spans="1:9" s="133" customFormat="1" ht="24.75" customHeight="1">
      <c r="A40" s="144">
        <v>28</v>
      </c>
      <c r="B40" s="153" t="s">
        <v>109</v>
      </c>
      <c r="C40" s="57" t="s">
        <v>28</v>
      </c>
      <c r="D40" s="156" t="s">
        <v>211</v>
      </c>
      <c r="E40" s="61" t="s">
        <v>18</v>
      </c>
      <c r="F40" s="156" t="s">
        <v>202</v>
      </c>
      <c r="G40" s="61" t="s">
        <v>19</v>
      </c>
      <c r="H40" s="191"/>
      <c r="I40" s="56"/>
    </row>
    <row r="41" spans="1:9" s="133" customFormat="1" ht="24.75" customHeight="1">
      <c r="A41" s="144"/>
      <c r="B41" s="154"/>
      <c r="C41" s="57"/>
      <c r="D41" s="156" t="s">
        <v>204</v>
      </c>
      <c r="E41" s="61" t="s">
        <v>20</v>
      </c>
      <c r="F41" s="156" t="s">
        <v>215</v>
      </c>
      <c r="G41" s="61" t="s">
        <v>21</v>
      </c>
      <c r="H41" s="73" t="str">
        <f>'Moors League'!L36</f>
        <v>1.30.83</v>
      </c>
      <c r="I41" s="71">
        <f>'Moors League'!M36</f>
        <v>5</v>
      </c>
    </row>
    <row r="42" spans="1:9" s="133" customFormat="1" ht="24.75" customHeight="1">
      <c r="A42" s="144">
        <v>29</v>
      </c>
      <c r="B42" s="153" t="s">
        <v>115</v>
      </c>
      <c r="C42" s="57" t="s">
        <v>28</v>
      </c>
      <c r="D42" s="156" t="s">
        <v>203</v>
      </c>
      <c r="E42" s="61" t="s">
        <v>18</v>
      </c>
      <c r="F42" s="156" t="s">
        <v>209</v>
      </c>
      <c r="G42" s="61" t="s">
        <v>19</v>
      </c>
      <c r="H42" s="53"/>
      <c r="I42" s="56"/>
    </row>
    <row r="43" spans="1:9" s="133" customFormat="1" ht="24.75" customHeight="1">
      <c r="A43" s="144"/>
      <c r="B43" s="154"/>
      <c r="C43" s="57"/>
      <c r="D43" s="156" t="s">
        <v>208</v>
      </c>
      <c r="E43" s="61" t="s">
        <v>20</v>
      </c>
      <c r="F43" s="156" t="s">
        <v>216</v>
      </c>
      <c r="G43" s="61" t="s">
        <v>21</v>
      </c>
      <c r="H43" s="73" t="str">
        <f>'Moors League'!L37</f>
        <v>1.42.54</v>
      </c>
      <c r="I43" s="71">
        <f>'Moors League'!M37</f>
        <v>2</v>
      </c>
    </row>
    <row r="44" spans="1:9" s="133" customFormat="1" ht="24.75" customHeight="1">
      <c r="A44" s="144">
        <v>30</v>
      </c>
      <c r="B44" s="153" t="s">
        <v>117</v>
      </c>
      <c r="C44" s="57" t="s">
        <v>28</v>
      </c>
      <c r="D44" s="156" t="s">
        <v>210</v>
      </c>
      <c r="E44" s="61" t="s">
        <v>18</v>
      </c>
      <c r="F44" s="156" t="s">
        <v>196</v>
      </c>
      <c r="G44" s="61" t="s">
        <v>19</v>
      </c>
      <c r="H44" s="191" t="s">
        <v>332</v>
      </c>
      <c r="I44" s="56"/>
    </row>
    <row r="45" spans="1:9" s="133" customFormat="1" ht="24.75" customHeight="1">
      <c r="A45" s="144"/>
      <c r="B45" s="154"/>
      <c r="C45" s="57"/>
      <c r="D45" s="156" t="s">
        <v>204</v>
      </c>
      <c r="E45" s="61" t="s">
        <v>20</v>
      </c>
      <c r="F45" s="156" t="s">
        <v>207</v>
      </c>
      <c r="G45" s="61" t="s">
        <v>21</v>
      </c>
      <c r="H45" s="73" t="str">
        <f>'Moors League'!L38</f>
        <v>DSQ</v>
      </c>
      <c r="I45" s="71">
        <f>'Moors League'!M38</f>
        <v>0</v>
      </c>
    </row>
    <row r="46" spans="1:9" s="133" customFormat="1" ht="24.75" customHeight="1">
      <c r="A46" s="144">
        <v>31</v>
      </c>
      <c r="B46" s="153" t="s">
        <v>114</v>
      </c>
      <c r="C46" s="57" t="s">
        <v>28</v>
      </c>
      <c r="D46" s="156"/>
      <c r="E46" s="61" t="s">
        <v>18</v>
      </c>
      <c r="F46" s="156"/>
      <c r="G46" s="61" t="s">
        <v>19</v>
      </c>
      <c r="H46" s="211"/>
      <c r="I46" s="212"/>
    </row>
    <row r="47" spans="1:9" s="133" customFormat="1" ht="24.75" customHeight="1">
      <c r="A47" s="144"/>
      <c r="B47" s="153"/>
      <c r="C47" s="57"/>
      <c r="D47" s="156"/>
      <c r="E47" s="61" t="s">
        <v>20</v>
      </c>
      <c r="F47" s="156"/>
      <c r="G47" s="61" t="s">
        <v>21</v>
      </c>
      <c r="H47" s="73" t="str">
        <f>'Moors League'!L39</f>
        <v>DNS</v>
      </c>
      <c r="I47" s="71">
        <f>'Moors League'!M39</f>
        <v>0</v>
      </c>
    </row>
    <row r="48" spans="1:9" s="133" customFormat="1" ht="24.75" customHeight="1">
      <c r="A48" s="144">
        <v>32</v>
      </c>
      <c r="B48" s="153" t="s">
        <v>113</v>
      </c>
      <c r="C48" s="57" t="s">
        <v>28</v>
      </c>
      <c r="D48" s="156"/>
      <c r="E48" s="61" t="s">
        <v>18</v>
      </c>
      <c r="F48" s="156"/>
      <c r="G48" s="61" t="s">
        <v>19</v>
      </c>
      <c r="H48" s="53"/>
      <c r="I48" s="56"/>
    </row>
    <row r="49" spans="1:9" s="133" customFormat="1" ht="24.75" customHeight="1">
      <c r="A49" s="144"/>
      <c r="B49" s="153"/>
      <c r="C49" s="57"/>
      <c r="D49" s="156"/>
      <c r="E49" s="61" t="s">
        <v>20</v>
      </c>
      <c r="F49" s="156"/>
      <c r="G49" s="61" t="s">
        <v>21</v>
      </c>
      <c r="H49" s="73" t="str">
        <f>'Moors League'!L40</f>
        <v>DNS</v>
      </c>
      <c r="I49" s="71">
        <f>'Moors League'!M40</f>
        <v>0</v>
      </c>
    </row>
    <row r="50" spans="1:9" s="133" customFormat="1" ht="21.75" customHeight="1">
      <c r="A50" s="144">
        <v>33</v>
      </c>
      <c r="B50" s="153" t="s">
        <v>116</v>
      </c>
      <c r="C50" s="57" t="s">
        <v>121</v>
      </c>
      <c r="D50" s="156" t="s">
        <v>201</v>
      </c>
      <c r="E50" s="60">
        <f>'Moors League'!L41</f>
        <v>18.07</v>
      </c>
      <c r="F50" s="138"/>
      <c r="G50" s="29"/>
      <c r="H50" s="53"/>
      <c r="I50" s="71">
        <f>'Moors League'!M41</f>
        <v>3</v>
      </c>
    </row>
    <row r="51" spans="1:9" s="133" customFormat="1" ht="21.75" customHeight="1">
      <c r="A51" s="144">
        <v>34</v>
      </c>
      <c r="B51" s="154" t="s">
        <v>93</v>
      </c>
      <c r="C51" s="125" t="s">
        <v>121</v>
      </c>
      <c r="D51" s="156" t="s">
        <v>211</v>
      </c>
      <c r="E51" s="60">
        <f>'Moors League'!L42</f>
        <v>16.93</v>
      </c>
      <c r="F51" s="138"/>
      <c r="G51" s="29"/>
      <c r="H51" s="53"/>
      <c r="I51" s="71">
        <f>'Moors League'!M42</f>
        <v>5</v>
      </c>
    </row>
    <row r="52" spans="1:9" s="133" customFormat="1" ht="21.75" customHeight="1">
      <c r="A52" s="144">
        <v>35</v>
      </c>
      <c r="B52" s="154" t="s">
        <v>94</v>
      </c>
      <c r="C52" s="57" t="s">
        <v>121</v>
      </c>
      <c r="D52" s="156" t="s">
        <v>208</v>
      </c>
      <c r="E52" s="60">
        <f>'Moors League'!L43</f>
        <v>19.97</v>
      </c>
      <c r="F52" s="138"/>
      <c r="G52" s="29"/>
      <c r="H52" s="53"/>
      <c r="I52" s="71">
        <f>'Moors League'!M43</f>
        <v>4</v>
      </c>
    </row>
    <row r="53" spans="1:9" s="133" customFormat="1" ht="21.75" customHeight="1">
      <c r="A53" s="144">
        <v>36</v>
      </c>
      <c r="B53" s="154" t="s">
        <v>95</v>
      </c>
      <c r="C53" s="125" t="s">
        <v>121</v>
      </c>
      <c r="D53" s="156" t="s">
        <v>196</v>
      </c>
      <c r="E53" s="60">
        <f>'Moors League'!L44</f>
        <v>20.26</v>
      </c>
      <c r="F53" s="138"/>
      <c r="G53" s="29"/>
      <c r="H53" s="53"/>
      <c r="I53" s="71">
        <f>'Moors League'!M44</f>
        <v>4</v>
      </c>
    </row>
    <row r="54" spans="1:9" s="133" customFormat="1" ht="21.75" customHeight="1">
      <c r="A54" s="144">
        <v>37</v>
      </c>
      <c r="B54" s="153" t="s">
        <v>122</v>
      </c>
      <c r="C54" s="125" t="s">
        <v>121</v>
      </c>
      <c r="D54" s="156" t="s">
        <v>205</v>
      </c>
      <c r="E54" s="60">
        <f>'Moors League'!L45</f>
        <v>20.97</v>
      </c>
      <c r="F54" s="138"/>
      <c r="G54" s="29"/>
      <c r="H54" s="53"/>
      <c r="I54" s="71">
        <f>'Moors League'!M45</f>
        <v>6</v>
      </c>
    </row>
    <row r="55" spans="1:9" s="133" customFormat="1" ht="21.75" customHeight="1">
      <c r="A55" s="144">
        <v>38</v>
      </c>
      <c r="B55" s="153" t="s">
        <v>113</v>
      </c>
      <c r="C55" s="125" t="s">
        <v>121</v>
      </c>
      <c r="D55" s="156" t="s">
        <v>199</v>
      </c>
      <c r="E55" s="60">
        <f>'Moors League'!L46</f>
        <v>21.29</v>
      </c>
      <c r="F55" s="138"/>
      <c r="G55" s="29"/>
      <c r="H55" s="53"/>
      <c r="I55" s="71">
        <f>'Moors League'!M46</f>
        <v>5</v>
      </c>
    </row>
    <row r="56" spans="1:9" s="31" customFormat="1" ht="21.75" customHeight="1">
      <c r="A56" s="144">
        <v>39</v>
      </c>
      <c r="B56" s="57" t="s">
        <v>31</v>
      </c>
      <c r="C56" s="57" t="s">
        <v>119</v>
      </c>
      <c r="D56" s="156" t="s">
        <v>205</v>
      </c>
      <c r="E56" s="63"/>
      <c r="F56" s="156" t="s">
        <v>199</v>
      </c>
      <c r="G56" s="65"/>
      <c r="H56" s="51"/>
      <c r="I56" s="70"/>
    </row>
    <row r="57" spans="1:9" s="31" customFormat="1" ht="21.75" customHeight="1">
      <c r="A57" s="144" t="s">
        <v>22</v>
      </c>
      <c r="B57" s="59"/>
      <c r="C57" s="59"/>
      <c r="D57" s="156" t="s">
        <v>203</v>
      </c>
      <c r="E57" s="63"/>
      <c r="F57" s="156" t="s">
        <v>204</v>
      </c>
      <c r="G57" s="66"/>
      <c r="H57" s="51"/>
      <c r="I57" s="54"/>
    </row>
    <row r="58" spans="1:9" s="31" customFormat="1" ht="21.75" customHeight="1" thickBot="1">
      <c r="A58" s="144"/>
      <c r="B58" s="59"/>
      <c r="C58" s="59"/>
      <c r="D58" s="156" t="s">
        <v>201</v>
      </c>
      <c r="E58" s="63"/>
      <c r="F58" s="156" t="s">
        <v>211</v>
      </c>
      <c r="G58" s="74"/>
      <c r="H58" s="75" t="str">
        <f>'Moors League'!L47</f>
        <v>1.54.49</v>
      </c>
      <c r="I58" s="72">
        <f>'Moors League'!M47</f>
        <v>5</v>
      </c>
    </row>
    <row r="59" spans="5:9" ht="24.75" customHeight="1" thickBot="1">
      <c r="E59" s="50"/>
      <c r="F59" s="146"/>
      <c r="G59" s="209" t="s">
        <v>23</v>
      </c>
      <c r="H59" s="210"/>
      <c r="I59" s="55">
        <f>SUM(I4:I58)</f>
        <v>150</v>
      </c>
    </row>
  </sheetData>
  <sheetProtection password="8D01" sheet="1"/>
  <mergeCells count="2">
    <mergeCell ref="A2:B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H38" sqref="H38:I38"/>
    </sheetView>
  </sheetViews>
  <sheetFormatPr defaultColWidth="9.140625" defaultRowHeight="12.75"/>
  <cols>
    <col min="1" max="1" width="3.7109375" style="145" customWidth="1"/>
    <col min="2" max="2" width="18.140625" style="138" customWidth="1"/>
    <col min="3" max="3" width="19.28125" style="138" bestFit="1" customWidth="1"/>
    <col min="4" max="4" width="20.28125" style="134" bestFit="1" customWidth="1"/>
    <col min="5" max="5" width="9.140625" style="34" customWidth="1"/>
    <col min="6" max="6" width="18.7109375" style="138" customWidth="1"/>
    <col min="7" max="7" width="10.140625" style="34" bestFit="1" customWidth="1"/>
    <col min="8" max="8" width="8.421875" style="136" bestFit="1" customWidth="1"/>
    <col min="9" max="9" width="9.140625" style="137" customWidth="1"/>
    <col min="10" max="16384" width="9.140625" style="138" customWidth="1"/>
  </cols>
  <sheetData>
    <row r="1" spans="1:6" ht="29.25" customHeight="1">
      <c r="A1" s="317" t="s">
        <v>125</v>
      </c>
      <c r="B1" s="317"/>
      <c r="C1" s="317"/>
      <c r="D1" s="317"/>
      <c r="E1" s="317"/>
      <c r="F1" s="135" t="str">
        <f>'Moors League'!AF66</f>
        <v>Northallerton</v>
      </c>
    </row>
    <row r="2" spans="1:9" s="139" customFormat="1" ht="18.75">
      <c r="A2" s="316" t="s">
        <v>32</v>
      </c>
      <c r="B2" s="316"/>
      <c r="C2" s="132" t="str">
        <f>'Moors League'!C3</f>
        <v>Eston Leisure Centre -1.30pm Warm-up</v>
      </c>
      <c r="D2" s="132"/>
      <c r="E2" s="139" t="s">
        <v>17</v>
      </c>
      <c r="F2" s="140" t="str">
        <f>'Moors League'!L3</f>
        <v>21st May 2016</v>
      </c>
      <c r="H2" s="141"/>
      <c r="I2" s="142"/>
    </row>
    <row r="3" spans="1:9" s="133" customFormat="1" ht="12.75">
      <c r="A3" s="143"/>
      <c r="E3" s="28"/>
      <c r="G3" s="28"/>
      <c r="H3" s="53"/>
      <c r="I3" s="54" t="s">
        <v>10</v>
      </c>
    </row>
    <row r="4" spans="1:9" s="133" customFormat="1" ht="24.75" customHeight="1">
      <c r="A4" s="144">
        <v>1</v>
      </c>
      <c r="B4" s="153" t="s">
        <v>106</v>
      </c>
      <c r="C4" s="57" t="s">
        <v>29</v>
      </c>
      <c r="D4" s="156" t="s">
        <v>217</v>
      </c>
      <c r="E4" s="61"/>
      <c r="F4" s="156" t="s">
        <v>230</v>
      </c>
      <c r="G4" s="64"/>
      <c r="H4" s="52"/>
      <c r="I4" s="56"/>
    </row>
    <row r="5" spans="1:9" s="133" customFormat="1" ht="24.75" customHeight="1">
      <c r="A5" s="144"/>
      <c r="B5" s="187"/>
      <c r="C5" s="57"/>
      <c r="D5" s="156" t="s">
        <v>218</v>
      </c>
      <c r="E5" s="62"/>
      <c r="F5" s="156" t="s">
        <v>231</v>
      </c>
      <c r="G5" s="64"/>
      <c r="H5" s="60" t="str">
        <f>'Moors League'!P9</f>
        <v>1.25.91</v>
      </c>
      <c r="I5" s="71">
        <f>'Moors League'!Q9</f>
        <v>6</v>
      </c>
    </row>
    <row r="6" spans="1:9" s="133" customFormat="1" ht="24.75" customHeight="1">
      <c r="A6" s="144">
        <v>2</v>
      </c>
      <c r="B6" s="153" t="s">
        <v>108</v>
      </c>
      <c r="C6" s="58" t="s">
        <v>107</v>
      </c>
      <c r="D6" s="156" t="s">
        <v>219</v>
      </c>
      <c r="E6" s="60">
        <f>'Moors League'!P10</f>
        <v>18.84</v>
      </c>
      <c r="F6" s="185"/>
      <c r="G6" s="29"/>
      <c r="H6" s="53"/>
      <c r="I6" s="71">
        <f>'Moors League'!Q10</f>
        <v>6</v>
      </c>
    </row>
    <row r="7" spans="1:9" s="133" customFormat="1" ht="24.75" customHeight="1">
      <c r="A7" s="144">
        <v>3</v>
      </c>
      <c r="B7" s="153" t="s">
        <v>109</v>
      </c>
      <c r="C7" s="57" t="s">
        <v>107</v>
      </c>
      <c r="D7" s="156" t="s">
        <v>220</v>
      </c>
      <c r="E7" s="60">
        <f>'Moors League'!P11</f>
        <v>18.6</v>
      </c>
      <c r="F7" s="138"/>
      <c r="G7" s="30"/>
      <c r="H7" s="53"/>
      <c r="I7" s="71">
        <f>'Moors League'!Q11</f>
        <v>6</v>
      </c>
    </row>
    <row r="8" spans="1:9" s="133" customFormat="1" ht="24.75" customHeight="1">
      <c r="A8" s="144">
        <v>4</v>
      </c>
      <c r="B8" s="153" t="s">
        <v>115</v>
      </c>
      <c r="C8" s="57" t="s">
        <v>110</v>
      </c>
      <c r="D8" s="156" t="s">
        <v>221</v>
      </c>
      <c r="E8" s="60">
        <f>'Moors League'!P12</f>
        <v>19.76</v>
      </c>
      <c r="F8" s="138"/>
      <c r="G8" s="30"/>
      <c r="H8" s="53"/>
      <c r="I8" s="71">
        <f>'Moors League'!Q12</f>
        <v>6</v>
      </c>
    </row>
    <row r="9" spans="1:9" s="133" customFormat="1" ht="24.75" customHeight="1">
      <c r="A9" s="144">
        <v>5</v>
      </c>
      <c r="B9" s="153" t="s">
        <v>117</v>
      </c>
      <c r="C9" s="57" t="s">
        <v>110</v>
      </c>
      <c r="D9" s="156" t="s">
        <v>228</v>
      </c>
      <c r="E9" s="60">
        <f>'Moors League'!P13</f>
        <v>22.43</v>
      </c>
      <c r="F9" s="138"/>
      <c r="G9" s="29"/>
      <c r="H9" s="53"/>
      <c r="I9" s="71">
        <f>'Moors League'!Q13</f>
        <v>4</v>
      </c>
    </row>
    <row r="10" spans="1:9" s="133" customFormat="1" ht="24.75" customHeight="1">
      <c r="A10" s="144">
        <v>6</v>
      </c>
      <c r="B10" s="153" t="s">
        <v>114</v>
      </c>
      <c r="C10" s="57" t="s">
        <v>111</v>
      </c>
      <c r="D10" s="156" t="s">
        <v>218</v>
      </c>
      <c r="E10" s="60">
        <f>'Moors League'!P14</f>
        <v>34.27</v>
      </c>
      <c r="F10" s="138"/>
      <c r="G10" s="29"/>
      <c r="H10" s="53"/>
      <c r="I10" s="71">
        <f>'Moors League'!Q14</f>
        <v>4</v>
      </c>
    </row>
    <row r="11" spans="1:9" s="133" customFormat="1" ht="25.5" customHeight="1">
      <c r="A11" s="144">
        <v>7</v>
      </c>
      <c r="B11" s="153" t="s">
        <v>113</v>
      </c>
      <c r="C11" s="57" t="s">
        <v>112</v>
      </c>
      <c r="D11" s="156" t="s">
        <v>222</v>
      </c>
      <c r="E11" s="60">
        <f>'Moors League'!P15</f>
        <v>34.2</v>
      </c>
      <c r="F11" s="185"/>
      <c r="G11" s="29"/>
      <c r="H11" s="53"/>
      <c r="I11" s="71">
        <f>'Moors League'!Q15</f>
        <v>4</v>
      </c>
    </row>
    <row r="12" spans="1:9" s="133" customFormat="1" ht="24.75" customHeight="1">
      <c r="A12" s="144">
        <v>8</v>
      </c>
      <c r="B12" s="153" t="s">
        <v>116</v>
      </c>
      <c r="C12" s="57" t="s">
        <v>29</v>
      </c>
      <c r="D12" s="156" t="s">
        <v>223</v>
      </c>
      <c r="E12" s="61"/>
      <c r="F12" s="156" t="s">
        <v>221</v>
      </c>
      <c r="G12" s="64"/>
      <c r="H12" s="186"/>
      <c r="I12" s="56"/>
    </row>
    <row r="13" spans="1:9" s="133" customFormat="1" ht="24.75" customHeight="1">
      <c r="A13" s="144"/>
      <c r="B13" s="154"/>
      <c r="C13" s="57"/>
      <c r="D13" s="156" t="s">
        <v>219</v>
      </c>
      <c r="E13" s="62"/>
      <c r="F13" s="156" t="s">
        <v>234</v>
      </c>
      <c r="G13" s="64"/>
      <c r="H13" s="60" t="str">
        <f>'Moors League'!P16</f>
        <v>1.15.23</v>
      </c>
      <c r="I13" s="71">
        <f>'Moors League'!Q16</f>
        <v>5</v>
      </c>
    </row>
    <row r="14" spans="1:9" s="133" customFormat="1" ht="24.75" customHeight="1">
      <c r="A14" s="144">
        <v>9</v>
      </c>
      <c r="B14" s="153" t="s">
        <v>109</v>
      </c>
      <c r="C14" s="57" t="s">
        <v>29</v>
      </c>
      <c r="D14" s="156" t="s">
        <v>139</v>
      </c>
      <c r="E14" s="61"/>
      <c r="F14" s="156" t="s">
        <v>228</v>
      </c>
      <c r="G14" s="64"/>
      <c r="H14" s="52"/>
      <c r="I14" s="56"/>
    </row>
    <row r="15" spans="1:9" s="133" customFormat="1" ht="24.75" customHeight="1">
      <c r="A15" s="144"/>
      <c r="B15" s="154"/>
      <c r="C15" s="57"/>
      <c r="D15" s="156" t="s">
        <v>224</v>
      </c>
      <c r="E15" s="62"/>
      <c r="F15" s="156" t="s">
        <v>220</v>
      </c>
      <c r="G15" s="64"/>
      <c r="H15" s="60" t="str">
        <f>'Moors League'!P17</f>
        <v>1.07.49</v>
      </c>
      <c r="I15" s="71">
        <f>'Moors League'!Q17</f>
        <v>6</v>
      </c>
    </row>
    <row r="16" spans="1:9" s="133" customFormat="1" ht="24.75" customHeight="1">
      <c r="A16" s="144">
        <v>10</v>
      </c>
      <c r="B16" s="153" t="s">
        <v>115</v>
      </c>
      <c r="C16" s="57" t="s">
        <v>29</v>
      </c>
      <c r="D16" s="156" t="s">
        <v>225</v>
      </c>
      <c r="E16" s="61"/>
      <c r="F16" s="156" t="s">
        <v>234</v>
      </c>
      <c r="G16" s="64"/>
      <c r="H16" s="186" t="s">
        <v>335</v>
      </c>
      <c r="I16" s="56"/>
    </row>
    <row r="17" spans="1:9" s="133" customFormat="1" ht="24.75" customHeight="1">
      <c r="A17" s="144"/>
      <c r="B17" s="154"/>
      <c r="C17" s="57"/>
      <c r="D17" s="156" t="s">
        <v>226</v>
      </c>
      <c r="E17" s="62"/>
      <c r="F17" s="156" t="s">
        <v>221</v>
      </c>
      <c r="G17" s="64"/>
      <c r="H17" s="60" t="str">
        <f>'Moors League'!P18</f>
        <v>DSQ</v>
      </c>
      <c r="I17" s="71">
        <f>'Moors League'!Q18</f>
        <v>0</v>
      </c>
    </row>
    <row r="18" spans="1:9" s="133" customFormat="1" ht="24.75" customHeight="1">
      <c r="A18" s="144">
        <v>11</v>
      </c>
      <c r="B18" s="153" t="s">
        <v>117</v>
      </c>
      <c r="C18" s="57" t="s">
        <v>29</v>
      </c>
      <c r="D18" s="156" t="s">
        <v>227</v>
      </c>
      <c r="E18" s="61"/>
      <c r="F18" s="156" t="s">
        <v>230</v>
      </c>
      <c r="G18" s="64"/>
      <c r="H18" s="186" t="s">
        <v>335</v>
      </c>
      <c r="I18" s="56"/>
    </row>
    <row r="19" spans="1:9" s="133" customFormat="1" ht="24.75" customHeight="1">
      <c r="A19" s="144"/>
      <c r="B19" s="154"/>
      <c r="C19" s="57"/>
      <c r="D19" s="156" t="s">
        <v>228</v>
      </c>
      <c r="E19" s="62"/>
      <c r="F19" s="156" t="s">
        <v>231</v>
      </c>
      <c r="G19" s="236"/>
      <c r="H19" s="60" t="str">
        <f>'Moors League'!P19</f>
        <v>DSQ</v>
      </c>
      <c r="I19" s="71">
        <f>'Moors League'!Q19</f>
        <v>0</v>
      </c>
    </row>
    <row r="20" spans="1:9" s="133" customFormat="1" ht="24.75" customHeight="1">
      <c r="A20" s="144">
        <v>12</v>
      </c>
      <c r="B20" s="153" t="s">
        <v>114</v>
      </c>
      <c r="C20" s="57" t="s">
        <v>29</v>
      </c>
      <c r="D20" s="156" t="s">
        <v>229</v>
      </c>
      <c r="E20" s="61"/>
      <c r="F20" s="156" t="s">
        <v>232</v>
      </c>
      <c r="G20" s="64"/>
      <c r="H20" s="52"/>
      <c r="I20" s="56"/>
    </row>
    <row r="21" spans="1:9" s="133" customFormat="1" ht="24.75" customHeight="1">
      <c r="A21" s="144"/>
      <c r="B21" s="187"/>
      <c r="C21" s="57"/>
      <c r="D21" s="156" t="s">
        <v>218</v>
      </c>
      <c r="E21" s="61"/>
      <c r="F21" s="156" t="s">
        <v>217</v>
      </c>
      <c r="G21" s="61"/>
      <c r="H21" s="60" t="str">
        <f>'Moors League'!P20</f>
        <v>1.37.77</v>
      </c>
      <c r="I21" s="71">
        <f>'Moors League'!Q20</f>
        <v>5</v>
      </c>
    </row>
    <row r="22" spans="1:9" s="133" customFormat="1" ht="24.75" customHeight="1">
      <c r="A22" s="144">
        <v>13</v>
      </c>
      <c r="B22" s="153" t="s">
        <v>113</v>
      </c>
      <c r="C22" s="57" t="s">
        <v>29</v>
      </c>
      <c r="D22" s="156" t="s">
        <v>230</v>
      </c>
      <c r="E22" s="61"/>
      <c r="F22" s="156" t="s">
        <v>233</v>
      </c>
      <c r="G22" s="61"/>
      <c r="H22" s="52"/>
      <c r="I22" s="56"/>
    </row>
    <row r="23" spans="1:9" s="133" customFormat="1" ht="24.75" customHeight="1">
      <c r="A23" s="144"/>
      <c r="B23" s="154"/>
      <c r="C23" s="57"/>
      <c r="D23" s="156" t="s">
        <v>231</v>
      </c>
      <c r="E23" s="61"/>
      <c r="F23" s="156" t="s">
        <v>222</v>
      </c>
      <c r="G23" s="61"/>
      <c r="H23" s="60" t="str">
        <f>'Moors League'!P21</f>
        <v>1.44.51</v>
      </c>
      <c r="I23" s="71">
        <f>'Moors League'!Q21</f>
        <v>5</v>
      </c>
    </row>
    <row r="24" spans="1:9" s="133" customFormat="1" ht="24.75" customHeight="1">
      <c r="A24" s="144">
        <v>14</v>
      </c>
      <c r="B24" s="153" t="s">
        <v>123</v>
      </c>
      <c r="C24" s="57" t="s">
        <v>110</v>
      </c>
      <c r="D24" s="156" t="s">
        <v>219</v>
      </c>
      <c r="E24" s="60">
        <f>'Moors League'!P22</f>
        <v>20.36</v>
      </c>
      <c r="F24" s="138"/>
      <c r="G24" s="29"/>
      <c r="H24" s="53"/>
      <c r="I24" s="71">
        <f>'Moors League'!Q22</f>
        <v>5</v>
      </c>
    </row>
    <row r="25" spans="1:9" s="133" customFormat="1" ht="24.75" customHeight="1">
      <c r="A25" s="144">
        <v>15</v>
      </c>
      <c r="B25" s="153" t="s">
        <v>109</v>
      </c>
      <c r="C25" s="57" t="s">
        <v>110</v>
      </c>
      <c r="D25" s="156" t="s">
        <v>139</v>
      </c>
      <c r="E25" s="342">
        <f>'Moors League'!P23</f>
        <v>17.7</v>
      </c>
      <c r="F25" s="343" t="s">
        <v>293</v>
      </c>
      <c r="G25" s="29"/>
      <c r="H25" s="53"/>
      <c r="I25" s="71">
        <f>'Moors League'!Q23</f>
        <v>6</v>
      </c>
    </row>
    <row r="26" spans="1:9" s="133" customFormat="1" ht="24.75" customHeight="1">
      <c r="A26" s="144">
        <v>16</v>
      </c>
      <c r="B26" s="153" t="s">
        <v>115</v>
      </c>
      <c r="C26" s="57" t="s">
        <v>111</v>
      </c>
      <c r="D26" s="156" t="s">
        <v>225</v>
      </c>
      <c r="E26" s="60">
        <f>'Moors League'!P24</f>
        <v>29.96</v>
      </c>
      <c r="F26" s="215"/>
      <c r="G26" s="29"/>
      <c r="H26" s="53"/>
      <c r="I26" s="71">
        <f>'Moors League'!Q24</f>
        <v>3</v>
      </c>
    </row>
    <row r="27" spans="1:9" s="133" customFormat="1" ht="24.75" customHeight="1">
      <c r="A27" s="144">
        <v>17</v>
      </c>
      <c r="B27" s="153" t="s">
        <v>117</v>
      </c>
      <c r="C27" s="57" t="s">
        <v>111</v>
      </c>
      <c r="D27" s="156" t="s">
        <v>228</v>
      </c>
      <c r="E27" s="60">
        <f>'Moors League'!P25</f>
        <v>25.61</v>
      </c>
      <c r="F27" s="138"/>
      <c r="G27" s="29"/>
      <c r="H27" s="53"/>
      <c r="I27" s="71">
        <f>'Moors League'!Q25</f>
        <v>6</v>
      </c>
    </row>
    <row r="28" spans="1:9" s="133" customFormat="1" ht="24.75" customHeight="1">
      <c r="A28" s="144">
        <v>18</v>
      </c>
      <c r="B28" s="153" t="s">
        <v>122</v>
      </c>
      <c r="C28" s="57" t="s">
        <v>107</v>
      </c>
      <c r="D28" s="156" t="s">
        <v>232</v>
      </c>
      <c r="E28" s="60">
        <f>'Moors League'!P26</f>
        <v>25.22</v>
      </c>
      <c r="F28" s="277"/>
      <c r="G28" s="213"/>
      <c r="H28" s="53"/>
      <c r="I28" s="71">
        <f>'Moors League'!Q26</f>
        <v>6</v>
      </c>
    </row>
    <row r="29" spans="1:9" s="133" customFormat="1" ht="24.75" customHeight="1">
      <c r="A29" s="144">
        <v>19</v>
      </c>
      <c r="B29" s="153" t="s">
        <v>113</v>
      </c>
      <c r="C29" s="57" t="s">
        <v>107</v>
      </c>
      <c r="D29" s="156" t="s">
        <v>231</v>
      </c>
      <c r="E29" s="60">
        <f>'Moors League'!P27</f>
        <v>23.5</v>
      </c>
      <c r="F29" s="138"/>
      <c r="G29" s="192"/>
      <c r="H29" s="53"/>
      <c r="I29" s="71">
        <f>'Moors League'!Q27</f>
        <v>6</v>
      </c>
    </row>
    <row r="30" spans="1:9" s="133" customFormat="1" ht="24.75" customHeight="1">
      <c r="A30" s="144">
        <v>20</v>
      </c>
      <c r="B30" s="153" t="s">
        <v>118</v>
      </c>
      <c r="C30" s="57" t="s">
        <v>28</v>
      </c>
      <c r="D30" s="156" t="s">
        <v>230</v>
      </c>
      <c r="E30" s="61" t="s">
        <v>18</v>
      </c>
      <c r="F30" s="156" t="s">
        <v>218</v>
      </c>
      <c r="G30" s="61" t="s">
        <v>19</v>
      </c>
      <c r="H30" s="322"/>
      <c r="I30" s="323"/>
    </row>
    <row r="31" spans="1:9" s="133" customFormat="1" ht="24.75" customHeight="1">
      <c r="A31" s="144"/>
      <c r="B31" s="153"/>
      <c r="C31" s="57"/>
      <c r="D31" s="156" t="s">
        <v>232</v>
      </c>
      <c r="E31" s="61" t="s">
        <v>20</v>
      </c>
      <c r="F31" s="156" t="s">
        <v>222</v>
      </c>
      <c r="G31" s="61" t="s">
        <v>21</v>
      </c>
      <c r="H31" s="60" t="str">
        <f>'Moors League'!P28</f>
        <v>1.53.58</v>
      </c>
      <c r="I31" s="71">
        <f>'Moors League'!Q28</f>
        <v>4</v>
      </c>
    </row>
    <row r="32" spans="1:9" s="133" customFormat="1" ht="24.75" customHeight="1">
      <c r="A32" s="144">
        <v>21</v>
      </c>
      <c r="B32" s="153" t="s">
        <v>108</v>
      </c>
      <c r="C32" s="57" t="s">
        <v>112</v>
      </c>
      <c r="D32" s="156" t="s">
        <v>223</v>
      </c>
      <c r="E32" s="60">
        <f>'Moors League'!P29</f>
        <v>26.98</v>
      </c>
      <c r="F32" s="138"/>
      <c r="G32" s="29"/>
      <c r="H32" s="53"/>
      <c r="I32" s="71">
        <f>'Moors League'!Q29</f>
        <v>2</v>
      </c>
    </row>
    <row r="33" spans="1:9" s="133" customFormat="1" ht="24.75" customHeight="1">
      <c r="A33" s="144">
        <v>22</v>
      </c>
      <c r="B33" s="153" t="s">
        <v>109</v>
      </c>
      <c r="C33" s="57" t="s">
        <v>112</v>
      </c>
      <c r="D33" s="156" t="s">
        <v>139</v>
      </c>
      <c r="E33" s="60">
        <f>'Moors League'!P30</f>
        <v>22.21</v>
      </c>
      <c r="F33" s="138"/>
      <c r="G33" s="29"/>
      <c r="H33" s="53"/>
      <c r="I33" s="71">
        <f>'Moors League'!Q30</f>
        <v>6</v>
      </c>
    </row>
    <row r="34" spans="1:9" s="133" customFormat="1" ht="24.75" customHeight="1">
      <c r="A34" s="144">
        <v>23</v>
      </c>
      <c r="B34" s="153" t="s">
        <v>115</v>
      </c>
      <c r="C34" s="57" t="s">
        <v>107</v>
      </c>
      <c r="D34" s="156" t="s">
        <v>221</v>
      </c>
      <c r="E34" s="60">
        <f>'Moors League'!P31</f>
        <v>20.79</v>
      </c>
      <c r="F34" s="138"/>
      <c r="G34" s="29"/>
      <c r="H34" s="53"/>
      <c r="I34" s="71">
        <f>'Moors League'!Q31</f>
        <v>6</v>
      </c>
    </row>
    <row r="35" spans="1:9" s="133" customFormat="1" ht="24.75" customHeight="1">
      <c r="A35" s="144">
        <v>24</v>
      </c>
      <c r="B35" s="153" t="s">
        <v>120</v>
      </c>
      <c r="C35" s="57" t="s">
        <v>107</v>
      </c>
      <c r="D35" s="156" t="s">
        <v>228</v>
      </c>
      <c r="E35" s="60">
        <f>'Moors League'!P32</f>
        <v>22.21</v>
      </c>
      <c r="F35" s="138"/>
      <c r="G35" s="29"/>
      <c r="H35" s="53"/>
      <c r="I35" s="71">
        <f>'Moors League'!Q32</f>
        <v>6</v>
      </c>
    </row>
    <row r="36" spans="1:9" s="133" customFormat="1" ht="24.75" customHeight="1">
      <c r="A36" s="144">
        <v>25</v>
      </c>
      <c r="B36" s="153" t="s">
        <v>114</v>
      </c>
      <c r="C36" s="57" t="s">
        <v>110</v>
      </c>
      <c r="D36" s="156" t="s">
        <v>217</v>
      </c>
      <c r="E36" s="60">
        <f>'Moors League'!P33</f>
        <v>25.28</v>
      </c>
      <c r="F36" s="138"/>
      <c r="G36" s="29"/>
      <c r="H36" s="53"/>
      <c r="I36" s="71">
        <f>'Moors League'!Q33</f>
        <v>6</v>
      </c>
    </row>
    <row r="37" spans="1:9" s="133" customFormat="1" ht="24.75" customHeight="1">
      <c r="A37" s="144">
        <v>26</v>
      </c>
      <c r="B37" s="153" t="s">
        <v>113</v>
      </c>
      <c r="C37" s="57" t="s">
        <v>110</v>
      </c>
      <c r="D37" s="156" t="s">
        <v>231</v>
      </c>
      <c r="E37" s="60">
        <f>'Moors League'!P34</f>
        <v>24.96</v>
      </c>
      <c r="F37" s="138"/>
      <c r="G37" s="29"/>
      <c r="H37" s="53"/>
      <c r="I37" s="71">
        <f>'Moors League'!Q34</f>
        <v>3</v>
      </c>
    </row>
    <row r="38" spans="1:9" s="133" customFormat="1" ht="24.75" customHeight="1">
      <c r="A38" s="144">
        <v>27</v>
      </c>
      <c r="B38" s="153" t="s">
        <v>116</v>
      </c>
      <c r="C38" s="57" t="s">
        <v>28</v>
      </c>
      <c r="D38" s="156" t="s">
        <v>221</v>
      </c>
      <c r="E38" s="61" t="s">
        <v>18</v>
      </c>
      <c r="F38" s="156" t="s">
        <v>223</v>
      </c>
      <c r="G38" s="61" t="s">
        <v>19</v>
      </c>
      <c r="H38" s="322" t="s">
        <v>336</v>
      </c>
      <c r="I38" s="323"/>
    </row>
    <row r="39" spans="1:9" s="133" customFormat="1" ht="24.75" customHeight="1">
      <c r="A39" s="144"/>
      <c r="B39" s="154"/>
      <c r="C39" s="57"/>
      <c r="D39" s="156" t="s">
        <v>219</v>
      </c>
      <c r="E39" s="61" t="s">
        <v>20</v>
      </c>
      <c r="F39" s="156" t="s">
        <v>234</v>
      </c>
      <c r="G39" s="61" t="s">
        <v>21</v>
      </c>
      <c r="H39" s="73" t="str">
        <f>'Moors League'!P35</f>
        <v>DSQ</v>
      </c>
      <c r="I39" s="71">
        <f>'Moors League'!Q35</f>
        <v>0</v>
      </c>
    </row>
    <row r="40" spans="1:9" s="133" customFormat="1" ht="24.75" customHeight="1">
      <c r="A40" s="144">
        <v>28</v>
      </c>
      <c r="B40" s="153" t="s">
        <v>109</v>
      </c>
      <c r="C40" s="57" t="s">
        <v>28</v>
      </c>
      <c r="D40" s="156" t="s">
        <v>139</v>
      </c>
      <c r="E40" s="61" t="s">
        <v>18</v>
      </c>
      <c r="F40" s="156" t="s">
        <v>228</v>
      </c>
      <c r="G40" s="61" t="s">
        <v>19</v>
      </c>
      <c r="H40" s="53"/>
      <c r="I40" s="56"/>
    </row>
    <row r="41" spans="1:9" s="133" customFormat="1" ht="24.75" customHeight="1">
      <c r="A41" s="144"/>
      <c r="B41" s="154"/>
      <c r="C41" s="57"/>
      <c r="D41" s="156" t="s">
        <v>220</v>
      </c>
      <c r="E41" s="61" t="s">
        <v>20</v>
      </c>
      <c r="F41" s="156" t="s">
        <v>224</v>
      </c>
      <c r="G41" s="61" t="s">
        <v>21</v>
      </c>
      <c r="H41" s="73" t="str">
        <f>'Moors League'!P36</f>
        <v>1.23.77</v>
      </c>
      <c r="I41" s="71">
        <f>'Moors League'!Q36</f>
        <v>6</v>
      </c>
    </row>
    <row r="42" spans="1:9" s="133" customFormat="1" ht="24.75" customHeight="1">
      <c r="A42" s="144">
        <v>29</v>
      </c>
      <c r="B42" s="153" t="s">
        <v>115</v>
      </c>
      <c r="C42" s="57" t="s">
        <v>28</v>
      </c>
      <c r="D42" s="156" t="s">
        <v>225</v>
      </c>
      <c r="E42" s="61" t="s">
        <v>18</v>
      </c>
      <c r="F42" s="156" t="s">
        <v>234</v>
      </c>
      <c r="G42" s="61" t="s">
        <v>19</v>
      </c>
      <c r="H42" s="53"/>
      <c r="I42" s="56"/>
    </row>
    <row r="43" spans="1:9" s="133" customFormat="1" ht="24.75" customHeight="1">
      <c r="A43" s="144"/>
      <c r="B43" s="154"/>
      <c r="C43" s="57"/>
      <c r="D43" s="156" t="s">
        <v>221</v>
      </c>
      <c r="E43" s="61" t="s">
        <v>20</v>
      </c>
      <c r="F43" s="156" t="s">
        <v>226</v>
      </c>
      <c r="G43" s="61" t="s">
        <v>21</v>
      </c>
      <c r="H43" s="73" t="str">
        <f>'Moors League'!P37</f>
        <v>1.35.29</v>
      </c>
      <c r="I43" s="71">
        <f>'Moors League'!Q37</f>
        <v>6</v>
      </c>
    </row>
    <row r="44" spans="1:9" s="133" customFormat="1" ht="24.75" customHeight="1">
      <c r="A44" s="144">
        <v>30</v>
      </c>
      <c r="B44" s="153" t="s">
        <v>117</v>
      </c>
      <c r="C44" s="57" t="s">
        <v>28</v>
      </c>
      <c r="D44" s="156" t="s">
        <v>230</v>
      </c>
      <c r="E44" s="61" t="s">
        <v>18</v>
      </c>
      <c r="F44" s="156" t="s">
        <v>228</v>
      </c>
      <c r="G44" s="61" t="s">
        <v>19</v>
      </c>
      <c r="H44" s="53"/>
      <c r="I44" s="56"/>
    </row>
    <row r="45" spans="1:9" s="133" customFormat="1" ht="24.75" customHeight="1">
      <c r="A45" s="144"/>
      <c r="B45" s="154"/>
      <c r="C45" s="57"/>
      <c r="D45" s="156" t="s">
        <v>231</v>
      </c>
      <c r="E45" s="61" t="s">
        <v>20</v>
      </c>
      <c r="F45" s="156" t="s">
        <v>227</v>
      </c>
      <c r="G45" s="61" t="s">
        <v>21</v>
      </c>
      <c r="H45" s="73" t="str">
        <f>'Moors League'!P38</f>
        <v>1.39.02</v>
      </c>
      <c r="I45" s="71">
        <f>'Moors League'!Q38</f>
        <v>6</v>
      </c>
    </row>
    <row r="46" spans="1:9" s="133" customFormat="1" ht="24.75" customHeight="1">
      <c r="A46" s="144">
        <v>31</v>
      </c>
      <c r="B46" s="153" t="s">
        <v>114</v>
      </c>
      <c r="C46" s="57" t="s">
        <v>28</v>
      </c>
      <c r="D46" s="156" t="s">
        <v>229</v>
      </c>
      <c r="E46" s="61" t="s">
        <v>18</v>
      </c>
      <c r="F46" s="156" t="s">
        <v>217</v>
      </c>
      <c r="G46" s="61" t="s">
        <v>19</v>
      </c>
      <c r="H46" s="211"/>
      <c r="I46" s="212"/>
    </row>
    <row r="47" spans="1:9" s="133" customFormat="1" ht="24.75" customHeight="1">
      <c r="A47" s="144"/>
      <c r="B47" s="154"/>
      <c r="C47" s="57"/>
      <c r="D47" s="156" t="s">
        <v>232</v>
      </c>
      <c r="E47" s="61" t="s">
        <v>20</v>
      </c>
      <c r="F47" s="156" t="s">
        <v>218</v>
      </c>
      <c r="G47" s="61" t="s">
        <v>21</v>
      </c>
      <c r="H47" s="73" t="str">
        <f>'Moors League'!P39</f>
        <v>1.56.69</v>
      </c>
      <c r="I47" s="71">
        <f>'Moors League'!Q39</f>
        <v>4</v>
      </c>
    </row>
    <row r="48" spans="1:9" s="133" customFormat="1" ht="24.75" customHeight="1">
      <c r="A48" s="144">
        <v>32</v>
      </c>
      <c r="B48" s="153" t="s">
        <v>113</v>
      </c>
      <c r="C48" s="57" t="s">
        <v>28</v>
      </c>
      <c r="D48" s="156" t="s">
        <v>233</v>
      </c>
      <c r="E48" s="61" t="s">
        <v>18</v>
      </c>
      <c r="F48" s="156" t="s">
        <v>235</v>
      </c>
      <c r="G48" s="61" t="s">
        <v>19</v>
      </c>
      <c r="H48" s="53"/>
      <c r="I48" s="56"/>
    </row>
    <row r="49" spans="1:9" s="133" customFormat="1" ht="24.75" customHeight="1">
      <c r="A49" s="144"/>
      <c r="B49" s="154"/>
      <c r="C49" s="57"/>
      <c r="D49" s="156" t="s">
        <v>231</v>
      </c>
      <c r="E49" s="61" t="s">
        <v>20</v>
      </c>
      <c r="F49" s="156" t="s">
        <v>230</v>
      </c>
      <c r="G49" s="61" t="s">
        <v>21</v>
      </c>
      <c r="H49" s="73" t="str">
        <f>'Moors League'!P40</f>
        <v>1.57.89</v>
      </c>
      <c r="I49" s="71">
        <f>'Moors League'!Q40</f>
        <v>5</v>
      </c>
    </row>
    <row r="50" spans="1:9" s="133" customFormat="1" ht="21.75" customHeight="1">
      <c r="A50" s="144">
        <v>33</v>
      </c>
      <c r="B50" s="153" t="s">
        <v>116</v>
      </c>
      <c r="C50" s="57" t="s">
        <v>121</v>
      </c>
      <c r="D50" s="156" t="s">
        <v>219</v>
      </c>
      <c r="E50" s="60">
        <f>'Moors League'!P41</f>
        <v>17.12</v>
      </c>
      <c r="F50" s="138"/>
      <c r="G50" s="29"/>
      <c r="H50" s="53"/>
      <c r="I50" s="71">
        <f>'Moors League'!Q41</f>
        <v>5</v>
      </c>
    </row>
    <row r="51" spans="1:9" s="133" customFormat="1" ht="21.75" customHeight="1">
      <c r="A51" s="144">
        <v>34</v>
      </c>
      <c r="B51" s="153" t="s">
        <v>109</v>
      </c>
      <c r="C51" s="125" t="s">
        <v>121</v>
      </c>
      <c r="D51" s="156" t="s">
        <v>224</v>
      </c>
      <c r="E51" s="60">
        <f>'Moors League'!P42</f>
        <v>15.49</v>
      </c>
      <c r="F51" s="138"/>
      <c r="G51" s="29"/>
      <c r="H51" s="53"/>
      <c r="I51" s="71">
        <f>'Moors League'!Q42</f>
        <v>6</v>
      </c>
    </row>
    <row r="52" spans="1:9" s="133" customFormat="1" ht="21.75" customHeight="1">
      <c r="A52" s="144">
        <v>35</v>
      </c>
      <c r="B52" s="153" t="s">
        <v>115</v>
      </c>
      <c r="C52" s="57" t="s">
        <v>121</v>
      </c>
      <c r="D52" s="156" t="s">
        <v>234</v>
      </c>
      <c r="E52" s="60">
        <f>'Moors League'!P43</f>
        <v>19.61</v>
      </c>
      <c r="F52" s="138"/>
      <c r="G52" s="29"/>
      <c r="H52" s="53"/>
      <c r="I52" s="71">
        <f>'Moors League'!Q43</f>
        <v>5</v>
      </c>
    </row>
    <row r="53" spans="1:9" s="133" customFormat="1" ht="21.75" customHeight="1">
      <c r="A53" s="144">
        <v>36</v>
      </c>
      <c r="B53" s="153" t="s">
        <v>117</v>
      </c>
      <c r="C53" s="125" t="s">
        <v>121</v>
      </c>
      <c r="D53" s="156" t="s">
        <v>228</v>
      </c>
      <c r="E53" s="60">
        <f>'Moors League'!P44</f>
        <v>18.15</v>
      </c>
      <c r="F53" s="138"/>
      <c r="G53" s="29"/>
      <c r="H53" s="53"/>
      <c r="I53" s="71">
        <f>'Moors League'!Q44</f>
        <v>6</v>
      </c>
    </row>
    <row r="54" spans="1:9" s="133" customFormat="1" ht="21.75" customHeight="1">
      <c r="A54" s="144">
        <v>37</v>
      </c>
      <c r="B54" s="153" t="s">
        <v>122</v>
      </c>
      <c r="C54" s="125" t="s">
        <v>121</v>
      </c>
      <c r="D54" s="156" t="s">
        <v>217</v>
      </c>
      <c r="E54" s="60">
        <f>'Moors League'!P45</f>
        <v>23.12</v>
      </c>
      <c r="F54" s="138"/>
      <c r="G54" s="29"/>
      <c r="H54" s="53"/>
      <c r="I54" s="71">
        <f>'Moors League'!Q45</f>
        <v>5</v>
      </c>
    </row>
    <row r="55" spans="1:9" s="133" customFormat="1" ht="21.75" customHeight="1">
      <c r="A55" s="144">
        <v>38</v>
      </c>
      <c r="B55" s="153" t="s">
        <v>113</v>
      </c>
      <c r="C55" s="125" t="s">
        <v>121</v>
      </c>
      <c r="D55" s="156" t="s">
        <v>230</v>
      </c>
      <c r="E55" s="60">
        <f>'Moors League'!P46</f>
        <v>21.09</v>
      </c>
      <c r="F55" s="138"/>
      <c r="G55" s="29"/>
      <c r="H55" s="53"/>
      <c r="I55" s="71">
        <f>'Moors League'!Q46</f>
        <v>6</v>
      </c>
    </row>
    <row r="56" spans="1:9" s="31" customFormat="1" ht="21.75" customHeight="1">
      <c r="A56" s="254">
        <v>39</v>
      </c>
      <c r="B56" s="263" t="s">
        <v>31</v>
      </c>
      <c r="C56" s="263" t="s">
        <v>119</v>
      </c>
      <c r="D56" s="256" t="s">
        <v>217</v>
      </c>
      <c r="E56" s="271"/>
      <c r="F56" s="278" t="s">
        <v>231</v>
      </c>
      <c r="G56" s="272"/>
      <c r="H56" s="51"/>
      <c r="I56" s="70"/>
    </row>
    <row r="57" spans="1:9" s="31" customFormat="1" ht="21.75" customHeight="1">
      <c r="A57" s="254" t="s">
        <v>22</v>
      </c>
      <c r="B57" s="273" t="s">
        <v>178</v>
      </c>
      <c r="C57" s="273"/>
      <c r="D57" s="256" t="s">
        <v>221</v>
      </c>
      <c r="E57" s="271"/>
      <c r="F57" s="278" t="s">
        <v>228</v>
      </c>
      <c r="G57" s="274"/>
      <c r="H57" s="51"/>
      <c r="I57" s="54"/>
    </row>
    <row r="58" spans="1:9" s="31" customFormat="1" ht="21.75" customHeight="1" thickBot="1">
      <c r="A58" s="254"/>
      <c r="B58" s="273"/>
      <c r="C58" s="273"/>
      <c r="D58" s="256" t="s">
        <v>219</v>
      </c>
      <c r="E58" s="271"/>
      <c r="F58" s="278" t="s">
        <v>139</v>
      </c>
      <c r="G58" s="275"/>
      <c r="H58" s="75" t="str">
        <f>'Moors League'!P47</f>
        <v>1.50.22</v>
      </c>
      <c r="I58" s="72">
        <f>'Moors League'!Q47</f>
        <v>6</v>
      </c>
    </row>
    <row r="59" spans="5:9" ht="24.75" customHeight="1" thickBot="1">
      <c r="E59" s="50"/>
      <c r="F59" s="146"/>
      <c r="G59" s="209" t="s">
        <v>23</v>
      </c>
      <c r="H59" s="210"/>
      <c r="I59" s="55">
        <f>SUM(I4:I58)</f>
        <v>188</v>
      </c>
    </row>
  </sheetData>
  <sheetProtection password="8D01" sheet="1"/>
  <mergeCells count="4">
    <mergeCell ref="A2:B2"/>
    <mergeCell ref="A1:E1"/>
    <mergeCell ref="H30:I30"/>
    <mergeCell ref="H38:I3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4">
      <selection activeCell="K50" sqref="K50"/>
    </sheetView>
  </sheetViews>
  <sheetFormatPr defaultColWidth="9.140625" defaultRowHeight="12.75"/>
  <cols>
    <col min="1" max="1" width="3.7109375" style="145" customWidth="1"/>
    <col min="2" max="2" width="18.140625" style="138" customWidth="1"/>
    <col min="3" max="3" width="19.28125" style="138" bestFit="1" customWidth="1"/>
    <col min="4" max="4" width="22.7109375" style="134" customWidth="1"/>
    <col min="5" max="5" width="9.140625" style="34" customWidth="1"/>
    <col min="6" max="6" width="22.8515625" style="138" customWidth="1"/>
    <col min="7" max="7" width="10.140625" style="34" bestFit="1" customWidth="1"/>
    <col min="8" max="8" width="8.421875" style="136" bestFit="1" customWidth="1"/>
    <col min="9" max="9" width="9.140625" style="137" customWidth="1"/>
    <col min="10" max="16384" width="9.140625" style="138" customWidth="1"/>
  </cols>
  <sheetData>
    <row r="1" spans="1:6" ht="29.25" customHeight="1">
      <c r="A1" s="317" t="s">
        <v>125</v>
      </c>
      <c r="B1" s="317"/>
      <c r="C1" s="317"/>
      <c r="D1" s="317"/>
      <c r="E1" s="317"/>
      <c r="F1" s="135" t="str">
        <f>'Moors League'!AG66</f>
        <v>Stokesley</v>
      </c>
    </row>
    <row r="2" spans="1:9" s="139" customFormat="1" ht="18.75">
      <c r="A2" s="316" t="s">
        <v>32</v>
      </c>
      <c r="B2" s="316"/>
      <c r="C2" s="132" t="str">
        <f>'Moors League'!C3</f>
        <v>Eston Leisure Centre -1.30pm Warm-up</v>
      </c>
      <c r="D2" s="132"/>
      <c r="E2" s="139" t="s">
        <v>17</v>
      </c>
      <c r="F2" s="140" t="str">
        <f>'Moors League'!L3</f>
        <v>21st May 2016</v>
      </c>
      <c r="H2" s="141"/>
      <c r="I2" s="142"/>
    </row>
    <row r="3" spans="1:9" s="133" customFormat="1" ht="12.75">
      <c r="A3" s="143"/>
      <c r="E3" s="28"/>
      <c r="G3" s="28"/>
      <c r="H3" s="53"/>
      <c r="I3" s="54" t="s">
        <v>10</v>
      </c>
    </row>
    <row r="4" spans="1:9" s="133" customFormat="1" ht="24.75" customHeight="1">
      <c r="A4" s="144">
        <v>1</v>
      </c>
      <c r="B4" s="153" t="s">
        <v>106</v>
      </c>
      <c r="C4" s="57" t="s">
        <v>29</v>
      </c>
      <c r="D4" s="156" t="s">
        <v>180</v>
      </c>
      <c r="E4" s="61"/>
      <c r="F4" s="156" t="s">
        <v>195</v>
      </c>
      <c r="G4" s="64"/>
      <c r="H4" s="52"/>
      <c r="I4" s="56"/>
    </row>
    <row r="5" spans="1:9" s="133" customFormat="1" ht="24.75" customHeight="1">
      <c r="A5" s="144"/>
      <c r="B5" s="154"/>
      <c r="C5" s="57"/>
      <c r="D5" s="156" t="s">
        <v>181</v>
      </c>
      <c r="E5" s="62"/>
      <c r="F5" s="156" t="s">
        <v>187</v>
      </c>
      <c r="G5" s="64"/>
      <c r="H5" s="60" t="str">
        <f>'Moors League'!T9</f>
        <v>2.04.43</v>
      </c>
      <c r="I5" s="71">
        <f>'Moors League'!U9</f>
        <v>2</v>
      </c>
    </row>
    <row r="6" spans="1:9" s="133" customFormat="1" ht="24.75" customHeight="1">
      <c r="A6" s="144">
        <v>2</v>
      </c>
      <c r="B6" s="153" t="s">
        <v>108</v>
      </c>
      <c r="C6" s="58" t="s">
        <v>107</v>
      </c>
      <c r="D6" s="156" t="s">
        <v>182</v>
      </c>
      <c r="E6" s="60">
        <f>'Moors League'!T10</f>
        <v>19.78</v>
      </c>
      <c r="F6" s="237"/>
      <c r="G6" s="29"/>
      <c r="H6" s="53"/>
      <c r="I6" s="71">
        <f>'Moors League'!U10</f>
        <v>4</v>
      </c>
    </row>
    <row r="7" spans="1:9" s="133" customFormat="1" ht="24.75" customHeight="1">
      <c r="A7" s="144">
        <v>3</v>
      </c>
      <c r="B7" s="153" t="s">
        <v>109</v>
      </c>
      <c r="C7" s="57" t="s">
        <v>107</v>
      </c>
      <c r="D7" s="156" t="s">
        <v>183</v>
      </c>
      <c r="E7" s="60">
        <f>'Moors League'!T11</f>
        <v>22.93</v>
      </c>
      <c r="F7" s="238"/>
      <c r="G7" s="30"/>
      <c r="H7" s="53"/>
      <c r="I7" s="71">
        <f>'Moors League'!U11</f>
        <v>2</v>
      </c>
    </row>
    <row r="8" spans="1:9" s="133" customFormat="1" ht="24.75" customHeight="1">
      <c r="A8" s="144">
        <v>4</v>
      </c>
      <c r="B8" s="153" t="s">
        <v>115</v>
      </c>
      <c r="C8" s="57" t="s">
        <v>110</v>
      </c>
      <c r="D8" s="156" t="s">
        <v>184</v>
      </c>
      <c r="E8" s="60">
        <f>'Moors League'!T12</f>
        <v>25.35</v>
      </c>
      <c r="F8" s="238"/>
      <c r="G8" s="30"/>
      <c r="H8" s="53"/>
      <c r="I8" s="71">
        <f>'Moors League'!U12</f>
        <v>2</v>
      </c>
    </row>
    <row r="9" spans="1:9" s="133" customFormat="1" ht="24.75" customHeight="1">
      <c r="A9" s="144">
        <v>5</v>
      </c>
      <c r="B9" s="153" t="s">
        <v>117</v>
      </c>
      <c r="C9" s="57" t="s">
        <v>110</v>
      </c>
      <c r="D9" s="156" t="s">
        <v>185</v>
      </c>
      <c r="E9" s="60">
        <f>'Moors League'!T13</f>
        <v>26.45</v>
      </c>
      <c r="F9" s="238"/>
      <c r="G9" s="29"/>
      <c r="H9" s="53"/>
      <c r="I9" s="71">
        <f>'Moors League'!U13</f>
        <v>1</v>
      </c>
    </row>
    <row r="10" spans="1:9" s="133" customFormat="1" ht="24.75" customHeight="1">
      <c r="A10" s="144">
        <v>6</v>
      </c>
      <c r="B10" s="153" t="s">
        <v>114</v>
      </c>
      <c r="C10" s="57" t="s">
        <v>111</v>
      </c>
      <c r="D10" s="156" t="s">
        <v>186</v>
      </c>
      <c r="E10" s="60">
        <f>'Moors League'!T14</f>
        <v>45.2</v>
      </c>
      <c r="F10" s="237"/>
      <c r="G10" s="29"/>
      <c r="H10" s="53"/>
      <c r="I10" s="71">
        <f>'Moors League'!U14</f>
        <v>3</v>
      </c>
    </row>
    <row r="11" spans="1:9" s="133" customFormat="1" ht="25.5" customHeight="1">
      <c r="A11" s="144">
        <v>7</v>
      </c>
      <c r="B11" s="153" t="s">
        <v>113</v>
      </c>
      <c r="C11" s="57" t="s">
        <v>112</v>
      </c>
      <c r="D11" s="156" t="s">
        <v>187</v>
      </c>
      <c r="E11" s="60">
        <f>'Moors League'!T15</f>
        <v>31.9</v>
      </c>
      <c r="F11" s="238"/>
      <c r="G11" s="29"/>
      <c r="H11" s="53"/>
      <c r="I11" s="71">
        <f>'Moors League'!U15</f>
        <v>6</v>
      </c>
    </row>
    <row r="12" spans="1:9" s="133" customFormat="1" ht="24.75" customHeight="1">
      <c r="A12" s="144">
        <v>8</v>
      </c>
      <c r="B12" s="153" t="s">
        <v>116</v>
      </c>
      <c r="C12" s="57" t="s">
        <v>29</v>
      </c>
      <c r="D12" s="156" t="s">
        <v>188</v>
      </c>
      <c r="E12" s="61"/>
      <c r="F12" s="156" t="s">
        <v>192</v>
      </c>
      <c r="G12" s="64"/>
      <c r="H12" s="52"/>
      <c r="I12" s="56"/>
    </row>
    <row r="13" spans="1:9" s="133" customFormat="1" ht="24.75" customHeight="1">
      <c r="A13" s="144"/>
      <c r="B13" s="154"/>
      <c r="C13" s="57"/>
      <c r="D13" s="156" t="s">
        <v>189</v>
      </c>
      <c r="E13" s="62"/>
      <c r="F13" s="156" t="s">
        <v>182</v>
      </c>
      <c r="G13" s="64"/>
      <c r="H13" s="60" t="str">
        <f>'Moors League'!T16</f>
        <v>1.18.11</v>
      </c>
      <c r="I13" s="71">
        <f>'Moors League'!U16</f>
        <v>3</v>
      </c>
    </row>
    <row r="14" spans="1:9" s="133" customFormat="1" ht="24.75" customHeight="1">
      <c r="A14" s="144">
        <v>9</v>
      </c>
      <c r="B14" s="153" t="s">
        <v>109</v>
      </c>
      <c r="C14" s="57" t="s">
        <v>29</v>
      </c>
      <c r="D14" s="156" t="s">
        <v>190</v>
      </c>
      <c r="E14" s="61"/>
      <c r="F14" s="156" t="s">
        <v>197</v>
      </c>
      <c r="G14" s="64"/>
      <c r="H14" s="52"/>
      <c r="I14" s="56"/>
    </row>
    <row r="15" spans="1:9" s="133" customFormat="1" ht="24.75" customHeight="1">
      <c r="A15" s="144"/>
      <c r="B15" s="154"/>
      <c r="C15" s="57"/>
      <c r="D15" s="156" t="s">
        <v>191</v>
      </c>
      <c r="E15" s="62"/>
      <c r="F15" s="156" t="s">
        <v>183</v>
      </c>
      <c r="G15" s="64"/>
      <c r="H15" s="60" t="str">
        <f>'Moors League'!T17</f>
        <v>1.20.35</v>
      </c>
      <c r="I15" s="71">
        <f>'Moors League'!U17</f>
        <v>3</v>
      </c>
    </row>
    <row r="16" spans="1:9" s="133" customFormat="1" ht="24.75" customHeight="1">
      <c r="A16" s="144">
        <v>10</v>
      </c>
      <c r="B16" s="153" t="s">
        <v>115</v>
      </c>
      <c r="C16" s="57" t="s">
        <v>29</v>
      </c>
      <c r="D16" s="156" t="s">
        <v>192</v>
      </c>
      <c r="E16" s="61"/>
      <c r="F16" s="156" t="s">
        <v>184</v>
      </c>
      <c r="G16" s="64"/>
      <c r="H16" s="52"/>
      <c r="I16" s="56"/>
    </row>
    <row r="17" spans="1:9" s="133" customFormat="1" ht="24.75" customHeight="1">
      <c r="A17" s="144"/>
      <c r="B17" s="154"/>
      <c r="C17" s="57"/>
      <c r="D17" s="156" t="s">
        <v>193</v>
      </c>
      <c r="E17" s="62"/>
      <c r="F17" s="156" t="s">
        <v>194</v>
      </c>
      <c r="G17" s="64"/>
      <c r="H17" s="60" t="str">
        <f>'Moors League'!T18</f>
        <v>1.27.22</v>
      </c>
      <c r="I17" s="71">
        <f>'Moors League'!U18</f>
        <v>3</v>
      </c>
    </row>
    <row r="18" spans="1:9" s="133" customFormat="1" ht="24.75" customHeight="1">
      <c r="A18" s="144">
        <v>11</v>
      </c>
      <c r="B18" s="153" t="s">
        <v>117</v>
      </c>
      <c r="C18" s="57" t="s">
        <v>29</v>
      </c>
      <c r="D18" s="156" t="s">
        <v>187</v>
      </c>
      <c r="E18" s="61"/>
      <c r="F18" s="156" t="s">
        <v>196</v>
      </c>
      <c r="G18" s="64"/>
      <c r="H18" s="52"/>
      <c r="I18" s="56"/>
    </row>
    <row r="19" spans="1:9" s="133" customFormat="1" ht="24.75" customHeight="1">
      <c r="A19" s="144"/>
      <c r="B19" s="154"/>
      <c r="C19" s="57"/>
      <c r="D19" s="156" t="s">
        <v>185</v>
      </c>
      <c r="E19" s="62"/>
      <c r="F19" s="156" t="s">
        <v>195</v>
      </c>
      <c r="G19" s="64"/>
      <c r="H19" s="60" t="str">
        <f>'Moors League'!T19</f>
        <v>1.30.16</v>
      </c>
      <c r="I19" s="71">
        <f>'Moors League'!U19</f>
        <v>4</v>
      </c>
    </row>
    <row r="20" spans="1:9" s="133" customFormat="1" ht="24.75" customHeight="1">
      <c r="A20" s="254">
        <v>12</v>
      </c>
      <c r="B20" s="255" t="s">
        <v>114</v>
      </c>
      <c r="C20" s="263" t="s">
        <v>29</v>
      </c>
      <c r="D20" s="256" t="s">
        <v>192</v>
      </c>
      <c r="E20" s="257"/>
      <c r="F20" s="256" t="s">
        <v>186</v>
      </c>
      <c r="G20" s="267"/>
      <c r="H20" s="258"/>
      <c r="I20" s="259"/>
    </row>
    <row r="21" spans="1:9" s="133" customFormat="1" ht="24.75" customHeight="1">
      <c r="A21" s="254"/>
      <c r="B21" s="276" t="s">
        <v>198</v>
      </c>
      <c r="C21" s="263"/>
      <c r="D21" s="256" t="s">
        <v>180</v>
      </c>
      <c r="E21" s="257"/>
      <c r="F21" s="256" t="s">
        <v>194</v>
      </c>
      <c r="G21" s="257"/>
      <c r="H21" s="261" t="str">
        <f>'Moors League'!T20</f>
        <v>2.05.55</v>
      </c>
      <c r="I21" s="262">
        <f>'Moors League'!U20</f>
        <v>0</v>
      </c>
    </row>
    <row r="22" spans="1:9" s="133" customFormat="1" ht="24.75" customHeight="1">
      <c r="A22" s="254">
        <v>13</v>
      </c>
      <c r="B22" s="255" t="s">
        <v>113</v>
      </c>
      <c r="C22" s="263" t="s">
        <v>29</v>
      </c>
      <c r="D22" s="256" t="s">
        <v>187</v>
      </c>
      <c r="E22" s="257"/>
      <c r="F22" s="256" t="s">
        <v>196</v>
      </c>
      <c r="G22" s="257"/>
      <c r="H22" s="336" t="s">
        <v>337</v>
      </c>
      <c r="I22" s="259"/>
    </row>
    <row r="23" spans="1:9" s="133" customFormat="1" ht="24.75" customHeight="1">
      <c r="A23" s="254"/>
      <c r="B23" s="276" t="s">
        <v>198</v>
      </c>
      <c r="C23" s="263"/>
      <c r="D23" s="256" t="s">
        <v>185</v>
      </c>
      <c r="E23" s="257"/>
      <c r="F23" s="256" t="s">
        <v>195</v>
      </c>
      <c r="G23" s="257"/>
      <c r="H23" s="261" t="str">
        <f>'Moors League'!T21</f>
        <v>DSQ</v>
      </c>
      <c r="I23" s="262">
        <f>'Moors League'!U21</f>
        <v>0</v>
      </c>
    </row>
    <row r="24" spans="1:9" s="133" customFormat="1" ht="24.75" customHeight="1">
      <c r="A24" s="144">
        <v>14</v>
      </c>
      <c r="B24" s="153" t="s">
        <v>123</v>
      </c>
      <c r="C24" s="57" t="s">
        <v>110</v>
      </c>
      <c r="D24" s="156" t="s">
        <v>189</v>
      </c>
      <c r="E24" s="60">
        <f>'Moors League'!T22</f>
        <v>24.31</v>
      </c>
      <c r="F24" s="238"/>
      <c r="G24" s="29"/>
      <c r="H24" s="53"/>
      <c r="I24" s="71">
        <f>'Moors League'!U22</f>
        <v>1</v>
      </c>
    </row>
    <row r="25" spans="1:9" s="133" customFormat="1" ht="24.75" customHeight="1">
      <c r="A25" s="144">
        <v>15</v>
      </c>
      <c r="B25" s="153" t="s">
        <v>109</v>
      </c>
      <c r="C25" s="57" t="s">
        <v>110</v>
      </c>
      <c r="D25" s="156" t="s">
        <v>183</v>
      </c>
      <c r="E25" s="60">
        <f>'Moors League'!T23</f>
        <v>23.83</v>
      </c>
      <c r="F25" s="238"/>
      <c r="G25" s="29"/>
      <c r="H25" s="53"/>
      <c r="I25" s="71">
        <f>'Moors League'!U23</f>
        <v>2</v>
      </c>
    </row>
    <row r="26" spans="1:9" s="133" customFormat="1" ht="24.75" customHeight="1">
      <c r="A26" s="144">
        <v>16</v>
      </c>
      <c r="B26" s="153" t="s">
        <v>115</v>
      </c>
      <c r="C26" s="57" t="s">
        <v>111</v>
      </c>
      <c r="D26" s="156" t="s">
        <v>194</v>
      </c>
      <c r="E26" s="60">
        <f>'Moors League'!T24</f>
        <v>24.34</v>
      </c>
      <c r="F26" s="239"/>
      <c r="G26" s="29"/>
      <c r="H26" s="53"/>
      <c r="I26" s="71">
        <f>'Moors League'!U24</f>
        <v>6</v>
      </c>
    </row>
    <row r="27" spans="1:9" s="133" customFormat="1" ht="24.75" customHeight="1">
      <c r="A27" s="144">
        <v>17</v>
      </c>
      <c r="B27" s="153" t="s">
        <v>117</v>
      </c>
      <c r="C27" s="57" t="s">
        <v>111</v>
      </c>
      <c r="D27" s="156" t="s">
        <v>185</v>
      </c>
      <c r="E27" s="60" t="str">
        <f>'Moors League'!T25</f>
        <v>DSQ</v>
      </c>
      <c r="F27" s="237"/>
      <c r="G27" s="193"/>
      <c r="H27" s="191"/>
      <c r="I27" s="71">
        <f>'Moors League'!U25</f>
        <v>0</v>
      </c>
    </row>
    <row r="28" spans="1:9" s="133" customFormat="1" ht="24.75" customHeight="1">
      <c r="A28" s="254">
        <v>18</v>
      </c>
      <c r="B28" s="255" t="s">
        <v>122</v>
      </c>
      <c r="C28" s="263" t="s">
        <v>107</v>
      </c>
      <c r="D28" s="256" t="s">
        <v>193</v>
      </c>
      <c r="E28" s="261">
        <f>'Moors League'!T26</f>
        <v>29.96</v>
      </c>
      <c r="F28" s="268" t="s">
        <v>178</v>
      </c>
      <c r="G28" s="244"/>
      <c r="H28" s="245"/>
      <c r="I28" s="71">
        <f>'Moors League'!U26</f>
        <v>0</v>
      </c>
    </row>
    <row r="29" spans="1:9" s="133" customFormat="1" ht="24.75" customHeight="1">
      <c r="A29" s="144">
        <v>19</v>
      </c>
      <c r="B29" s="153" t="s">
        <v>113</v>
      </c>
      <c r="C29" s="57" t="s">
        <v>107</v>
      </c>
      <c r="D29" s="156" t="s">
        <v>195</v>
      </c>
      <c r="E29" s="60" t="str">
        <f>'Moors League'!T27</f>
        <v>DSQ</v>
      </c>
      <c r="F29" s="138"/>
      <c r="G29" s="244"/>
      <c r="H29" s="245"/>
      <c r="I29" s="71">
        <f>'Moors League'!U27</f>
        <v>0</v>
      </c>
    </row>
    <row r="30" spans="1:9" s="133" customFormat="1" ht="24.75" customHeight="1">
      <c r="A30" s="144">
        <v>20</v>
      </c>
      <c r="B30" s="153" t="s">
        <v>118</v>
      </c>
      <c r="C30" s="57" t="s">
        <v>28</v>
      </c>
      <c r="D30" s="156" t="s">
        <v>180</v>
      </c>
      <c r="E30" s="61" t="s">
        <v>18</v>
      </c>
      <c r="F30" s="156" t="s">
        <v>187</v>
      </c>
      <c r="G30" s="61" t="s">
        <v>19</v>
      </c>
      <c r="H30" s="191"/>
      <c r="I30" s="56"/>
    </row>
    <row r="31" spans="1:9" s="133" customFormat="1" ht="24.75" customHeight="1">
      <c r="A31" s="144"/>
      <c r="B31" s="154"/>
      <c r="C31" s="57"/>
      <c r="D31" s="156" t="s">
        <v>195</v>
      </c>
      <c r="E31" s="61" t="s">
        <v>20</v>
      </c>
      <c r="F31" s="156" t="s">
        <v>186</v>
      </c>
      <c r="G31" s="61" t="s">
        <v>21</v>
      </c>
      <c r="H31" s="60" t="str">
        <f>'Moors League'!T28</f>
        <v>2.28.92</v>
      </c>
      <c r="I31" s="71">
        <f>'Moors League'!U28</f>
        <v>3</v>
      </c>
    </row>
    <row r="32" spans="1:9" s="133" customFormat="1" ht="24.75" customHeight="1">
      <c r="A32" s="144">
        <v>21</v>
      </c>
      <c r="B32" s="153" t="s">
        <v>108</v>
      </c>
      <c r="C32" s="57" t="s">
        <v>112</v>
      </c>
      <c r="D32" s="156" t="s">
        <v>182</v>
      </c>
      <c r="E32" s="60">
        <f>'Moors League'!T29</f>
        <v>24.13</v>
      </c>
      <c r="F32" s="138"/>
      <c r="G32" s="29"/>
      <c r="H32" s="53"/>
      <c r="I32" s="71">
        <f>'Moors League'!U29</f>
        <v>5</v>
      </c>
    </row>
    <row r="33" spans="1:9" s="133" customFormat="1" ht="24.75" customHeight="1">
      <c r="A33" s="144">
        <v>22</v>
      </c>
      <c r="B33" s="153" t="s">
        <v>109</v>
      </c>
      <c r="C33" s="57" t="s">
        <v>112</v>
      </c>
      <c r="D33" s="156" t="s">
        <v>191</v>
      </c>
      <c r="E33" s="60">
        <f>'Moors League'!T30</f>
        <v>24.9</v>
      </c>
      <c r="F33" s="138"/>
      <c r="G33" s="29"/>
      <c r="H33" s="53"/>
      <c r="I33" s="71">
        <f>'Moors League'!U30</f>
        <v>3</v>
      </c>
    </row>
    <row r="34" spans="1:9" s="133" customFormat="1" ht="24.75" customHeight="1">
      <c r="A34" s="144">
        <v>23</v>
      </c>
      <c r="B34" s="153" t="s">
        <v>115</v>
      </c>
      <c r="C34" s="57" t="s">
        <v>107</v>
      </c>
      <c r="D34" s="156" t="s">
        <v>184</v>
      </c>
      <c r="E34" s="60">
        <f>'Moors League'!T31</f>
        <v>27.63</v>
      </c>
      <c r="F34" s="138"/>
      <c r="G34" s="29"/>
      <c r="H34" s="53"/>
      <c r="I34" s="71">
        <f>'Moors League'!U31</f>
        <v>2</v>
      </c>
    </row>
    <row r="35" spans="1:9" s="133" customFormat="1" ht="24.75" customHeight="1">
      <c r="A35" s="144">
        <v>24</v>
      </c>
      <c r="B35" s="153" t="s">
        <v>120</v>
      </c>
      <c r="C35" s="57" t="s">
        <v>107</v>
      </c>
      <c r="D35" s="156" t="s">
        <v>185</v>
      </c>
      <c r="E35" s="60">
        <f>'Moors League'!T32</f>
        <v>27.24</v>
      </c>
      <c r="F35" s="138"/>
      <c r="G35" s="29"/>
      <c r="H35" s="53"/>
      <c r="I35" s="71">
        <f>'Moors League'!U32</f>
        <v>2</v>
      </c>
    </row>
    <row r="36" spans="1:9" s="133" customFormat="1" ht="24.75" customHeight="1">
      <c r="A36" s="144">
        <v>25</v>
      </c>
      <c r="B36" s="153" t="s">
        <v>114</v>
      </c>
      <c r="C36" s="57" t="s">
        <v>110</v>
      </c>
      <c r="D36" s="156" t="s">
        <v>180</v>
      </c>
      <c r="E36" s="60">
        <f>'Moors League'!T33</f>
        <v>46.24</v>
      </c>
      <c r="F36" s="138"/>
      <c r="G36" s="29"/>
      <c r="H36" s="53"/>
      <c r="I36" s="71">
        <f>'Moors League'!U33</f>
        <v>1</v>
      </c>
    </row>
    <row r="37" spans="1:9" s="133" customFormat="1" ht="24.75" customHeight="1">
      <c r="A37" s="144">
        <v>26</v>
      </c>
      <c r="B37" s="153" t="s">
        <v>113</v>
      </c>
      <c r="C37" s="57" t="s">
        <v>30</v>
      </c>
      <c r="D37" s="156" t="s">
        <v>195</v>
      </c>
      <c r="E37" s="60">
        <f>'Moors League'!T34</f>
        <v>22.55</v>
      </c>
      <c r="F37" s="138"/>
      <c r="G37" s="29"/>
      <c r="H37" s="53"/>
      <c r="I37" s="71">
        <f>'Moors League'!U34</f>
        <v>6</v>
      </c>
    </row>
    <row r="38" spans="1:9" s="133" customFormat="1" ht="24.75" customHeight="1">
      <c r="A38" s="144">
        <v>27</v>
      </c>
      <c r="B38" s="153" t="s">
        <v>116</v>
      </c>
      <c r="C38" s="57" t="s">
        <v>28</v>
      </c>
      <c r="D38" s="156" t="s">
        <v>189</v>
      </c>
      <c r="E38" s="61" t="s">
        <v>18</v>
      </c>
      <c r="F38" s="156" t="s">
        <v>194</v>
      </c>
      <c r="G38" s="61" t="s">
        <v>19</v>
      </c>
      <c r="H38" s="246"/>
      <c r="I38" s="192"/>
    </row>
    <row r="39" spans="1:9" s="133" customFormat="1" ht="24.75" customHeight="1">
      <c r="A39" s="144"/>
      <c r="B39" s="154"/>
      <c r="C39" s="57"/>
      <c r="D39" s="156" t="s">
        <v>182</v>
      </c>
      <c r="E39" s="61" t="s">
        <v>20</v>
      </c>
      <c r="F39" s="156" t="s">
        <v>188</v>
      </c>
      <c r="G39" s="61" t="s">
        <v>21</v>
      </c>
      <c r="H39" s="73" t="str">
        <f>'Moors League'!T35</f>
        <v>1.29.83</v>
      </c>
      <c r="I39" s="71">
        <f>'Moors League'!U35</f>
        <v>5</v>
      </c>
    </row>
    <row r="40" spans="1:9" s="133" customFormat="1" ht="24.75" customHeight="1">
      <c r="A40" s="144">
        <v>28</v>
      </c>
      <c r="B40" s="153" t="s">
        <v>109</v>
      </c>
      <c r="C40" s="57" t="s">
        <v>28</v>
      </c>
      <c r="D40" s="156" t="s">
        <v>190</v>
      </c>
      <c r="E40" s="61" t="s">
        <v>18</v>
      </c>
      <c r="F40" s="156" t="s">
        <v>191</v>
      </c>
      <c r="G40" s="61" t="s">
        <v>19</v>
      </c>
      <c r="H40" s="191"/>
      <c r="I40" s="56"/>
    </row>
    <row r="41" spans="1:9" s="133" customFormat="1" ht="24.75" customHeight="1">
      <c r="A41" s="144"/>
      <c r="B41" s="154"/>
      <c r="C41" s="57"/>
      <c r="D41" s="156" t="s">
        <v>183</v>
      </c>
      <c r="E41" s="61" t="s">
        <v>20</v>
      </c>
      <c r="F41" s="156" t="s">
        <v>197</v>
      </c>
      <c r="G41" s="61" t="s">
        <v>21</v>
      </c>
      <c r="H41" s="73" t="str">
        <f>'Moors League'!T36</f>
        <v>1.39.59</v>
      </c>
      <c r="I41" s="71">
        <f>'Moors League'!U36</f>
        <v>3</v>
      </c>
    </row>
    <row r="42" spans="1:9" s="133" customFormat="1" ht="24.75" customHeight="1">
      <c r="A42" s="144">
        <v>29</v>
      </c>
      <c r="B42" s="153" t="s">
        <v>115</v>
      </c>
      <c r="C42" s="57" t="s">
        <v>28</v>
      </c>
      <c r="D42" s="156" t="s">
        <v>184</v>
      </c>
      <c r="E42" s="61" t="s">
        <v>18</v>
      </c>
      <c r="F42" s="156" t="s">
        <v>192</v>
      </c>
      <c r="G42" s="61" t="s">
        <v>19</v>
      </c>
      <c r="H42" s="53"/>
      <c r="I42" s="56"/>
    </row>
    <row r="43" spans="1:9" s="133" customFormat="1" ht="24.75" customHeight="1">
      <c r="A43" s="144"/>
      <c r="B43" s="154"/>
      <c r="C43" s="57"/>
      <c r="D43" s="156" t="s">
        <v>193</v>
      </c>
      <c r="E43" s="61" t="s">
        <v>20</v>
      </c>
      <c r="F43" s="156" t="s">
        <v>194</v>
      </c>
      <c r="G43" s="61" t="s">
        <v>21</v>
      </c>
      <c r="H43" s="73" t="str">
        <f>'Moors League'!T37</f>
        <v>1.42.25</v>
      </c>
      <c r="I43" s="71">
        <f>'Moors League'!U37</f>
        <v>3</v>
      </c>
    </row>
    <row r="44" spans="1:9" s="133" customFormat="1" ht="24.75" customHeight="1">
      <c r="A44" s="144">
        <v>30</v>
      </c>
      <c r="B44" s="153" t="s">
        <v>117</v>
      </c>
      <c r="C44" s="57" t="s">
        <v>28</v>
      </c>
      <c r="D44" s="156" t="s">
        <v>195</v>
      </c>
      <c r="E44" s="61" t="s">
        <v>18</v>
      </c>
      <c r="F44" s="156" t="s">
        <v>187</v>
      </c>
      <c r="G44" s="61" t="s">
        <v>19</v>
      </c>
      <c r="H44" s="53"/>
      <c r="I44" s="56"/>
    </row>
    <row r="45" spans="1:9" s="133" customFormat="1" ht="24.75" customHeight="1">
      <c r="A45" s="144"/>
      <c r="B45" s="154"/>
      <c r="C45" s="57"/>
      <c r="D45" s="156" t="s">
        <v>185</v>
      </c>
      <c r="E45" s="61" t="s">
        <v>20</v>
      </c>
      <c r="F45" s="156" t="s">
        <v>196</v>
      </c>
      <c r="G45" s="61" t="s">
        <v>21</v>
      </c>
      <c r="H45" s="73" t="str">
        <f>'Moors League'!T38</f>
        <v>1.57.47</v>
      </c>
      <c r="I45" s="71">
        <f>'Moors League'!U38</f>
        <v>4</v>
      </c>
    </row>
    <row r="46" spans="1:9" s="133" customFormat="1" ht="24.75" customHeight="1">
      <c r="A46" s="254">
        <v>31</v>
      </c>
      <c r="B46" s="255" t="s">
        <v>114</v>
      </c>
      <c r="C46" s="263" t="s">
        <v>28</v>
      </c>
      <c r="D46" s="256" t="s">
        <v>180</v>
      </c>
      <c r="E46" s="257" t="s">
        <v>18</v>
      </c>
      <c r="F46" s="256" t="s">
        <v>193</v>
      </c>
      <c r="G46" s="257" t="s">
        <v>19</v>
      </c>
      <c r="H46" s="337" t="s">
        <v>338</v>
      </c>
      <c r="I46" s="338"/>
    </row>
    <row r="47" spans="1:9" s="133" customFormat="1" ht="24.75" customHeight="1">
      <c r="A47" s="254"/>
      <c r="B47" s="276" t="s">
        <v>198</v>
      </c>
      <c r="C47" s="263"/>
      <c r="D47" s="256" t="s">
        <v>184</v>
      </c>
      <c r="E47" s="257" t="s">
        <v>20</v>
      </c>
      <c r="F47" s="256" t="s">
        <v>181</v>
      </c>
      <c r="G47" s="257" t="s">
        <v>21</v>
      </c>
      <c r="H47" s="264" t="str">
        <f>'Moors League'!T39</f>
        <v>DSQ</v>
      </c>
      <c r="I47" s="262">
        <f>'Moors League'!U39</f>
        <v>0</v>
      </c>
    </row>
    <row r="48" spans="1:9" s="133" customFormat="1" ht="24.75" customHeight="1">
      <c r="A48" s="254">
        <v>32</v>
      </c>
      <c r="B48" s="255" t="s">
        <v>113</v>
      </c>
      <c r="C48" s="263" t="s">
        <v>28</v>
      </c>
      <c r="D48" s="256" t="s">
        <v>196</v>
      </c>
      <c r="E48" s="257" t="s">
        <v>18</v>
      </c>
      <c r="F48" s="256" t="s">
        <v>195</v>
      </c>
      <c r="G48" s="257" t="s">
        <v>19</v>
      </c>
      <c r="H48" s="269"/>
      <c r="I48" s="270"/>
    </row>
    <row r="49" spans="1:9" s="133" customFormat="1" ht="24.75" customHeight="1">
      <c r="A49" s="254"/>
      <c r="B49" s="276" t="s">
        <v>198</v>
      </c>
      <c r="C49" s="263"/>
      <c r="D49" s="256" t="s">
        <v>185</v>
      </c>
      <c r="E49" s="257" t="s">
        <v>20</v>
      </c>
      <c r="F49" s="256" t="s">
        <v>187</v>
      </c>
      <c r="G49" s="257" t="s">
        <v>21</v>
      </c>
      <c r="H49" s="264" t="str">
        <f>'Moors League'!T40</f>
        <v>2.08.98</v>
      </c>
      <c r="I49" s="262">
        <f>'Moors League'!U40</f>
        <v>0</v>
      </c>
    </row>
    <row r="50" spans="1:9" s="133" customFormat="1" ht="21.75" customHeight="1">
      <c r="A50" s="144">
        <v>33</v>
      </c>
      <c r="B50" s="153" t="s">
        <v>116</v>
      </c>
      <c r="C50" s="57" t="s">
        <v>121</v>
      </c>
      <c r="D50" s="156" t="s">
        <v>182</v>
      </c>
      <c r="E50" s="60">
        <f>'Moors League'!T41</f>
        <v>17.62</v>
      </c>
      <c r="F50" s="138"/>
      <c r="G50" s="29"/>
      <c r="H50" s="53"/>
      <c r="I50" s="71">
        <f>'Moors League'!U41</f>
        <v>4</v>
      </c>
    </row>
    <row r="51" spans="1:9" s="133" customFormat="1" ht="21.75" customHeight="1">
      <c r="A51" s="144">
        <v>34</v>
      </c>
      <c r="B51" s="154" t="s">
        <v>93</v>
      </c>
      <c r="C51" s="125" t="s">
        <v>121</v>
      </c>
      <c r="D51" s="156" t="s">
        <v>183</v>
      </c>
      <c r="E51" s="60">
        <f>'Moors League'!T42</f>
        <v>18.55</v>
      </c>
      <c r="F51" s="138"/>
      <c r="G51" s="29"/>
      <c r="H51" s="53"/>
      <c r="I51" s="71">
        <f>'Moors League'!U42</f>
        <v>1</v>
      </c>
    </row>
    <row r="52" spans="1:9" s="133" customFormat="1" ht="21.75" customHeight="1">
      <c r="A52" s="144">
        <v>35</v>
      </c>
      <c r="B52" s="154" t="s">
        <v>94</v>
      </c>
      <c r="C52" s="57" t="s">
        <v>121</v>
      </c>
      <c r="D52" s="156" t="s">
        <v>192</v>
      </c>
      <c r="E52" s="60">
        <f>'Moors League'!T43</f>
        <v>21.48</v>
      </c>
      <c r="F52" s="138"/>
      <c r="G52" s="29"/>
      <c r="H52" s="53"/>
      <c r="I52" s="71">
        <f>'Moors League'!U43</f>
        <v>2</v>
      </c>
    </row>
    <row r="53" spans="1:9" s="133" customFormat="1" ht="21.75" customHeight="1">
      <c r="A53" s="144">
        <v>36</v>
      </c>
      <c r="B53" s="154" t="s">
        <v>95</v>
      </c>
      <c r="C53" s="125" t="s">
        <v>121</v>
      </c>
      <c r="D53" s="156" t="s">
        <v>185</v>
      </c>
      <c r="E53" s="60">
        <f>'Moors League'!T44</f>
        <v>20.82</v>
      </c>
      <c r="F53" s="138"/>
      <c r="G53" s="29"/>
      <c r="H53" s="53"/>
      <c r="I53" s="71">
        <f>'Moors League'!U44</f>
        <v>3</v>
      </c>
    </row>
    <row r="54" spans="1:9" s="133" customFormat="1" ht="21.75" customHeight="1">
      <c r="A54" s="144">
        <v>37</v>
      </c>
      <c r="B54" s="153" t="s">
        <v>122</v>
      </c>
      <c r="C54" s="125" t="s">
        <v>121</v>
      </c>
      <c r="D54" s="156" t="s">
        <v>186</v>
      </c>
      <c r="E54" s="60">
        <f>'Moors League'!T45</f>
        <v>29.55</v>
      </c>
      <c r="F54" s="138"/>
      <c r="G54" s="29"/>
      <c r="H54" s="53"/>
      <c r="I54" s="71">
        <f>'Moors League'!U45</f>
        <v>1</v>
      </c>
    </row>
    <row r="55" spans="1:9" s="133" customFormat="1" ht="21.75" customHeight="1">
      <c r="A55" s="144">
        <v>38</v>
      </c>
      <c r="B55" s="153" t="s">
        <v>113</v>
      </c>
      <c r="C55" s="125" t="s">
        <v>121</v>
      </c>
      <c r="D55" s="156" t="s">
        <v>187</v>
      </c>
      <c r="E55" s="60">
        <f>'Moors League'!T46</f>
        <v>24.42</v>
      </c>
      <c r="F55" s="138"/>
      <c r="G55" s="29"/>
      <c r="H55" s="53"/>
      <c r="I55" s="71">
        <f>'Moors League'!U46</f>
        <v>4</v>
      </c>
    </row>
    <row r="56" spans="1:9" s="31" customFormat="1" ht="21.75" customHeight="1">
      <c r="A56" s="144">
        <v>39</v>
      </c>
      <c r="B56" s="57" t="s">
        <v>31</v>
      </c>
      <c r="C56" s="57" t="s">
        <v>119</v>
      </c>
      <c r="D56" s="156" t="s">
        <v>180</v>
      </c>
      <c r="E56" s="63"/>
      <c r="F56" s="156" t="s">
        <v>195</v>
      </c>
      <c r="G56" s="65"/>
      <c r="H56" s="51"/>
      <c r="I56" s="70"/>
    </row>
    <row r="57" spans="1:9" s="31" customFormat="1" ht="21.75" customHeight="1">
      <c r="A57" s="144" t="s">
        <v>22</v>
      </c>
      <c r="B57" s="286"/>
      <c r="C57" s="59"/>
      <c r="D57" s="156" t="s">
        <v>192</v>
      </c>
      <c r="E57" s="63"/>
      <c r="F57" s="156" t="s">
        <v>185</v>
      </c>
      <c r="G57" s="66"/>
      <c r="H57" s="51"/>
      <c r="I57" s="54"/>
    </row>
    <row r="58" spans="1:9" s="31" customFormat="1" ht="21.75" customHeight="1" thickBot="1">
      <c r="A58" s="144"/>
      <c r="B58" s="59"/>
      <c r="C58" s="59"/>
      <c r="D58" s="156" t="s">
        <v>182</v>
      </c>
      <c r="E58" s="63"/>
      <c r="F58" s="156" t="s">
        <v>183</v>
      </c>
      <c r="G58" s="74"/>
      <c r="H58" s="75" t="str">
        <f>'Moors League'!T47</f>
        <v>2.22.74</v>
      </c>
      <c r="I58" s="72">
        <f>'Moors League'!U47</f>
        <v>1</v>
      </c>
    </row>
    <row r="59" spans="5:9" ht="24.75" customHeight="1" thickBot="1">
      <c r="E59" s="50"/>
      <c r="F59" s="146"/>
      <c r="G59" s="314" t="s">
        <v>23</v>
      </c>
      <c r="H59" s="330"/>
      <c r="I59" s="55">
        <f>SUM(I4:I58)</f>
        <v>95</v>
      </c>
    </row>
  </sheetData>
  <sheetProtection password="8D01" sheet="1"/>
  <mergeCells count="4">
    <mergeCell ref="A2:B2"/>
    <mergeCell ref="G59:H59"/>
    <mergeCell ref="A1:E1"/>
    <mergeCell ref="H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8">
      <selection activeCell="F10" sqref="F10:G10"/>
    </sheetView>
  </sheetViews>
  <sheetFormatPr defaultColWidth="9.140625" defaultRowHeight="12.75"/>
  <cols>
    <col min="1" max="1" width="3.7109375" style="145" customWidth="1"/>
    <col min="2" max="2" width="18.140625" style="138" customWidth="1"/>
    <col min="3" max="3" width="19.28125" style="138" bestFit="1" customWidth="1"/>
    <col min="4" max="4" width="20.28125" style="134" bestFit="1" customWidth="1"/>
    <col min="5" max="5" width="9.140625" style="34" customWidth="1"/>
    <col min="6" max="6" width="18.7109375" style="138" customWidth="1"/>
    <col min="7" max="7" width="10.140625" style="34" bestFit="1" customWidth="1"/>
    <col min="8" max="8" width="8.421875" style="136" bestFit="1" customWidth="1"/>
    <col min="9" max="9" width="9.140625" style="137" customWidth="1"/>
    <col min="10" max="16384" width="9.140625" style="138" customWidth="1"/>
  </cols>
  <sheetData>
    <row r="1" spans="1:6" ht="29.25" customHeight="1">
      <c r="A1" s="317" t="s">
        <v>125</v>
      </c>
      <c r="B1" s="317"/>
      <c r="C1" s="317"/>
      <c r="D1" s="317"/>
      <c r="E1" s="317"/>
      <c r="F1" s="135" t="str">
        <f>'Moors League'!AH66</f>
        <v>Eston</v>
      </c>
    </row>
    <row r="2" spans="1:9" s="139" customFormat="1" ht="18.75" customHeight="1">
      <c r="A2" s="316" t="s">
        <v>32</v>
      </c>
      <c r="B2" s="316"/>
      <c r="C2" s="132" t="str">
        <f>'Moors League'!C3</f>
        <v>Eston Leisure Centre -1.30pm Warm-up</v>
      </c>
      <c r="D2" s="132"/>
      <c r="E2" s="139" t="s">
        <v>17</v>
      </c>
      <c r="F2" s="140" t="str">
        <f>'Moors League'!L3</f>
        <v>21st May 2016</v>
      </c>
      <c r="H2" s="141"/>
      <c r="I2" s="142"/>
    </row>
    <row r="3" spans="1:9" s="133" customFormat="1" ht="12.75" customHeight="1">
      <c r="A3" s="143"/>
      <c r="E3" s="28"/>
      <c r="G3" s="28"/>
      <c r="H3" s="53"/>
      <c r="I3" s="54" t="s">
        <v>10</v>
      </c>
    </row>
    <row r="4" spans="1:9" s="133" customFormat="1" ht="24.75" customHeight="1">
      <c r="A4" s="144">
        <v>1</v>
      </c>
      <c r="B4" s="153" t="s">
        <v>106</v>
      </c>
      <c r="C4" s="57" t="s">
        <v>29</v>
      </c>
      <c r="D4" s="240"/>
      <c r="E4" s="61"/>
      <c r="F4" s="253"/>
      <c r="G4" s="64"/>
      <c r="H4" s="52"/>
      <c r="I4" s="56"/>
    </row>
    <row r="5" spans="1:9" s="133" customFormat="1" ht="24.75" customHeight="1">
      <c r="A5" s="144"/>
      <c r="B5" s="154"/>
      <c r="C5" s="57"/>
      <c r="D5" s="240"/>
      <c r="E5" s="62"/>
      <c r="F5" s="253"/>
      <c r="G5" s="64"/>
      <c r="H5" s="60" t="str">
        <f>'Moors League'!X9</f>
        <v>DNS</v>
      </c>
      <c r="I5" s="71">
        <f>'Moors League'!Y9</f>
        <v>0</v>
      </c>
    </row>
    <row r="6" spans="1:9" s="133" customFormat="1" ht="24.75" customHeight="1">
      <c r="A6" s="144">
        <v>2</v>
      </c>
      <c r="B6" s="153" t="s">
        <v>108</v>
      </c>
      <c r="C6" s="58" t="s">
        <v>107</v>
      </c>
      <c r="D6" s="156" t="s">
        <v>141</v>
      </c>
      <c r="E6" s="60">
        <f>'Moors League'!X10</f>
        <v>21.22</v>
      </c>
      <c r="F6" s="237"/>
      <c r="G6" s="29"/>
      <c r="H6" s="53"/>
      <c r="I6" s="71">
        <f>'Moors League'!Y10</f>
        <v>2</v>
      </c>
    </row>
    <row r="7" spans="1:9" s="133" customFormat="1" ht="24.75" customHeight="1">
      <c r="A7" s="144">
        <v>3</v>
      </c>
      <c r="B7" s="153" t="s">
        <v>109</v>
      </c>
      <c r="C7" s="57" t="s">
        <v>107</v>
      </c>
      <c r="D7" s="156" t="s">
        <v>142</v>
      </c>
      <c r="E7" s="60">
        <f>'Moors League'!X11</f>
        <v>19.67</v>
      </c>
      <c r="F7" s="238"/>
      <c r="G7" s="30"/>
      <c r="H7" s="53"/>
      <c r="I7" s="71">
        <f>'Moors League'!Y11</f>
        <v>5</v>
      </c>
    </row>
    <row r="8" spans="1:9" s="133" customFormat="1" ht="24.75" customHeight="1">
      <c r="A8" s="144">
        <v>4</v>
      </c>
      <c r="B8" s="153" t="s">
        <v>115</v>
      </c>
      <c r="C8" s="57" t="s">
        <v>110</v>
      </c>
      <c r="D8" s="156" t="s">
        <v>143</v>
      </c>
      <c r="E8" s="60">
        <f>'Moors League'!X12</f>
        <v>27.93</v>
      </c>
      <c r="F8" s="238"/>
      <c r="G8" s="30"/>
      <c r="H8" s="53"/>
      <c r="I8" s="71">
        <f>'Moors League'!Y12</f>
        <v>1</v>
      </c>
    </row>
    <row r="9" spans="1:9" s="133" customFormat="1" ht="24.75" customHeight="1">
      <c r="A9" s="144">
        <v>5</v>
      </c>
      <c r="B9" s="153" t="s">
        <v>117</v>
      </c>
      <c r="C9" s="57" t="s">
        <v>110</v>
      </c>
      <c r="D9" s="156" t="s">
        <v>144</v>
      </c>
      <c r="E9" s="60">
        <f>'Moors League'!X13</f>
        <v>23.54</v>
      </c>
      <c r="F9" s="238"/>
      <c r="G9" s="29"/>
      <c r="H9" s="53"/>
      <c r="I9" s="71">
        <f>'Moors League'!Y13</f>
        <v>3</v>
      </c>
    </row>
    <row r="10" spans="1:9" s="133" customFormat="1" ht="24.75" customHeight="1">
      <c r="A10" s="144">
        <v>6</v>
      </c>
      <c r="B10" s="153" t="s">
        <v>114</v>
      </c>
      <c r="C10" s="57" t="s">
        <v>111</v>
      </c>
      <c r="D10" s="156" t="s">
        <v>145</v>
      </c>
      <c r="E10" s="60" t="str">
        <f>'Moors League'!X14</f>
        <v>DSQ</v>
      </c>
      <c r="F10" s="340" t="s">
        <v>338</v>
      </c>
      <c r="G10" s="341"/>
      <c r="H10" s="53"/>
      <c r="I10" s="71">
        <f>'Moors League'!Y14</f>
        <v>0</v>
      </c>
    </row>
    <row r="11" spans="1:9" s="133" customFormat="1" ht="25.5" customHeight="1">
      <c r="A11" s="144">
        <v>7</v>
      </c>
      <c r="B11" s="153" t="s">
        <v>113</v>
      </c>
      <c r="C11" s="57" t="s">
        <v>112</v>
      </c>
      <c r="D11" s="156" t="s">
        <v>146</v>
      </c>
      <c r="E11" s="60">
        <f>'Moors League'!X15</f>
        <v>34.77</v>
      </c>
      <c r="F11" s="238"/>
      <c r="G11" s="29"/>
      <c r="H11" s="53"/>
      <c r="I11" s="71">
        <f>'Moors League'!Y15</f>
        <v>3</v>
      </c>
    </row>
    <row r="12" spans="1:9" s="133" customFormat="1" ht="24.75" customHeight="1">
      <c r="A12" s="144">
        <v>8</v>
      </c>
      <c r="B12" s="153" t="s">
        <v>116</v>
      </c>
      <c r="C12" s="57" t="s">
        <v>29</v>
      </c>
      <c r="D12" s="156" t="s">
        <v>147</v>
      </c>
      <c r="E12" s="61"/>
      <c r="F12" s="156" t="s">
        <v>153</v>
      </c>
      <c r="G12" s="64"/>
      <c r="H12" s="52"/>
      <c r="I12" s="56"/>
    </row>
    <row r="13" spans="1:9" s="133" customFormat="1" ht="24.75" customHeight="1">
      <c r="A13" s="144"/>
      <c r="B13" s="154"/>
      <c r="C13" s="57"/>
      <c r="D13" s="156" t="s">
        <v>148</v>
      </c>
      <c r="E13" s="62"/>
      <c r="F13" s="156" t="s">
        <v>141</v>
      </c>
      <c r="G13" s="64"/>
      <c r="H13" s="60" t="str">
        <f>'Moors League'!X16</f>
        <v>1.30.43</v>
      </c>
      <c r="I13" s="71">
        <f>'Moors League'!Y16</f>
        <v>1</v>
      </c>
    </row>
    <row r="14" spans="1:9" s="133" customFormat="1" ht="24.75" customHeight="1">
      <c r="A14" s="144">
        <v>9</v>
      </c>
      <c r="B14" s="153" t="s">
        <v>109</v>
      </c>
      <c r="C14" s="57" t="s">
        <v>29</v>
      </c>
      <c r="D14" s="265" t="s">
        <v>144</v>
      </c>
      <c r="E14" s="61"/>
      <c r="F14" s="156" t="s">
        <v>156</v>
      </c>
      <c r="G14" s="64"/>
      <c r="H14" s="52"/>
      <c r="I14" s="56"/>
    </row>
    <row r="15" spans="1:9" s="133" customFormat="1" ht="24.75" customHeight="1">
      <c r="A15" s="144"/>
      <c r="B15" s="154"/>
      <c r="C15" s="57"/>
      <c r="D15" s="156" t="s">
        <v>149</v>
      </c>
      <c r="E15" s="62"/>
      <c r="F15" s="156" t="s">
        <v>154</v>
      </c>
      <c r="G15" s="64"/>
      <c r="H15" s="60" t="str">
        <f>'Moors League'!X17</f>
        <v>1.24.90</v>
      </c>
      <c r="I15" s="71">
        <f>'Moors League'!Y17</f>
        <v>1</v>
      </c>
    </row>
    <row r="16" spans="1:9" s="133" customFormat="1" ht="24.75" customHeight="1">
      <c r="A16" s="144">
        <v>10</v>
      </c>
      <c r="B16" s="153" t="s">
        <v>115</v>
      </c>
      <c r="C16" s="57" t="s">
        <v>29</v>
      </c>
      <c r="D16" s="156" t="s">
        <v>143</v>
      </c>
      <c r="E16" s="61"/>
      <c r="F16" s="156" t="s">
        <v>147</v>
      </c>
      <c r="G16" s="64"/>
      <c r="H16" s="52"/>
      <c r="I16" s="56"/>
    </row>
    <row r="17" spans="1:9" s="133" customFormat="1" ht="24.75" customHeight="1">
      <c r="A17" s="144"/>
      <c r="B17" s="154"/>
      <c r="C17" s="57"/>
      <c r="D17" s="156" t="s">
        <v>150</v>
      </c>
      <c r="E17" s="62"/>
      <c r="F17" s="156" t="s">
        <v>152</v>
      </c>
      <c r="G17" s="64"/>
      <c r="H17" s="60" t="str">
        <f>'Moors League'!X18</f>
        <v>1.40.90</v>
      </c>
      <c r="I17" s="71">
        <f>'Moors League'!Y18</f>
        <v>2</v>
      </c>
    </row>
    <row r="18" spans="1:9" s="133" customFormat="1" ht="24.75" customHeight="1">
      <c r="A18" s="144">
        <v>11</v>
      </c>
      <c r="B18" s="153" t="s">
        <v>117</v>
      </c>
      <c r="C18" s="57" t="s">
        <v>29</v>
      </c>
      <c r="D18" s="266" t="s">
        <v>151</v>
      </c>
      <c r="E18" s="61"/>
      <c r="F18" s="241" t="s">
        <v>144</v>
      </c>
      <c r="G18" s="64"/>
      <c r="H18" s="52"/>
      <c r="I18" s="56"/>
    </row>
    <row r="19" spans="1:9" s="133" customFormat="1" ht="24.75" customHeight="1">
      <c r="A19" s="144"/>
      <c r="B19" s="154"/>
      <c r="C19" s="57"/>
      <c r="D19" s="265" t="s">
        <v>179</v>
      </c>
      <c r="E19" s="62"/>
      <c r="F19" s="241" t="s">
        <v>146</v>
      </c>
      <c r="G19" s="64"/>
      <c r="H19" s="60" t="str">
        <f>'Moors League'!X19</f>
        <v>2.00.25</v>
      </c>
      <c r="I19" s="71">
        <f>'Moors League'!Y19</f>
        <v>2</v>
      </c>
    </row>
    <row r="20" spans="1:9" s="133" customFormat="1" ht="24.75" customHeight="1">
      <c r="A20" s="144">
        <v>12</v>
      </c>
      <c r="B20" s="153" t="s">
        <v>114</v>
      </c>
      <c r="C20" s="57" t="s">
        <v>29</v>
      </c>
      <c r="D20" s="240"/>
      <c r="E20" s="61"/>
      <c r="F20" s="240"/>
      <c r="G20" s="64"/>
      <c r="H20" s="52"/>
      <c r="I20" s="56"/>
    </row>
    <row r="21" spans="1:9" s="133" customFormat="1" ht="24.75" customHeight="1">
      <c r="A21" s="144"/>
      <c r="B21" s="154"/>
      <c r="C21" s="57"/>
      <c r="D21" s="240"/>
      <c r="E21" s="61"/>
      <c r="F21" s="240"/>
      <c r="G21" s="61"/>
      <c r="H21" s="60" t="str">
        <f>'Moors League'!X20</f>
        <v>DNS</v>
      </c>
      <c r="I21" s="71">
        <f>'Moors League'!Y20</f>
        <v>0</v>
      </c>
    </row>
    <row r="22" spans="1:9" s="133" customFormat="1" ht="24.75" customHeight="1">
      <c r="A22" s="144">
        <v>13</v>
      </c>
      <c r="B22" s="153" t="s">
        <v>113</v>
      </c>
      <c r="C22" s="57" t="s">
        <v>29</v>
      </c>
      <c r="D22" s="240"/>
      <c r="E22" s="61"/>
      <c r="F22" s="240"/>
      <c r="G22" s="61"/>
      <c r="H22" s="52"/>
      <c r="I22" s="56"/>
    </row>
    <row r="23" spans="1:9" s="133" customFormat="1" ht="24.75" customHeight="1">
      <c r="A23" s="144"/>
      <c r="B23" s="154"/>
      <c r="C23" s="57"/>
      <c r="D23" s="240"/>
      <c r="E23" s="61"/>
      <c r="F23" s="240"/>
      <c r="G23" s="61"/>
      <c r="H23" s="60" t="str">
        <f>'Moors League'!X21</f>
        <v>DNS</v>
      </c>
      <c r="I23" s="71">
        <f>'Moors League'!Y21</f>
        <v>0</v>
      </c>
    </row>
    <row r="24" spans="1:9" s="133" customFormat="1" ht="24.75" customHeight="1">
      <c r="A24" s="144">
        <v>14</v>
      </c>
      <c r="B24" s="153" t="s">
        <v>123</v>
      </c>
      <c r="C24" s="57" t="s">
        <v>110</v>
      </c>
      <c r="D24" s="156" t="s">
        <v>141</v>
      </c>
      <c r="E24" s="60">
        <f>'Moors League'!X22</f>
        <v>23</v>
      </c>
      <c r="F24" s="238"/>
      <c r="G24" s="29"/>
      <c r="H24" s="53"/>
      <c r="I24" s="71">
        <f>'Moors League'!Y22</f>
        <v>2</v>
      </c>
    </row>
    <row r="25" spans="1:9" s="133" customFormat="1" ht="24.75" customHeight="1">
      <c r="A25" s="144">
        <v>15</v>
      </c>
      <c r="B25" s="153" t="s">
        <v>109</v>
      </c>
      <c r="C25" s="57" t="s">
        <v>110</v>
      </c>
      <c r="D25" s="156" t="s">
        <v>149</v>
      </c>
      <c r="E25" s="60">
        <f>'Moors League'!X23</f>
        <v>21.97</v>
      </c>
      <c r="F25" s="238"/>
      <c r="G25" s="29"/>
      <c r="H25" s="53"/>
      <c r="I25" s="71">
        <f>'Moors League'!Y23</f>
        <v>3</v>
      </c>
    </row>
    <row r="26" spans="1:9" s="133" customFormat="1" ht="24.75" customHeight="1">
      <c r="A26" s="144">
        <v>16</v>
      </c>
      <c r="B26" s="153" t="s">
        <v>115</v>
      </c>
      <c r="C26" s="57" t="s">
        <v>111</v>
      </c>
      <c r="D26" s="156" t="s">
        <v>152</v>
      </c>
      <c r="E26" s="60">
        <f>'Moors League'!X24</f>
        <v>33</v>
      </c>
      <c r="F26" s="239"/>
      <c r="G26" s="29"/>
      <c r="H26" s="53"/>
      <c r="I26" s="71">
        <f>'Moors League'!Y24</f>
        <v>1</v>
      </c>
    </row>
    <row r="27" spans="1:9" s="133" customFormat="1" ht="24.75" customHeight="1">
      <c r="A27" s="144">
        <v>17</v>
      </c>
      <c r="B27" s="153" t="s">
        <v>117</v>
      </c>
      <c r="C27" s="57" t="s">
        <v>111</v>
      </c>
      <c r="D27" s="156" t="s">
        <v>144</v>
      </c>
      <c r="E27" s="60">
        <f>'Moors League'!X25</f>
        <v>30.73</v>
      </c>
      <c r="F27" s="237"/>
      <c r="G27" s="193"/>
      <c r="H27" s="191"/>
      <c r="I27" s="71">
        <f>'Moors League'!Y25</f>
        <v>3</v>
      </c>
    </row>
    <row r="28" spans="1:9" s="133" customFormat="1" ht="24.75" customHeight="1">
      <c r="A28" s="144">
        <v>18</v>
      </c>
      <c r="B28" s="153" t="s">
        <v>122</v>
      </c>
      <c r="C28" s="57" t="s">
        <v>107</v>
      </c>
      <c r="D28" s="156" t="s">
        <v>145</v>
      </c>
      <c r="E28" s="60">
        <f>'Moors League'!X26</f>
        <v>32.01</v>
      </c>
      <c r="F28" s="243"/>
      <c r="G28" s="244"/>
      <c r="H28" s="245"/>
      <c r="I28" s="71">
        <f>'Moors League'!Y26</f>
        <v>3</v>
      </c>
    </row>
    <row r="29" spans="1:9" s="133" customFormat="1" ht="24.75" customHeight="1">
      <c r="A29" s="144">
        <v>19</v>
      </c>
      <c r="B29" s="153" t="s">
        <v>113</v>
      </c>
      <c r="C29" s="57" t="s">
        <v>107</v>
      </c>
      <c r="D29" s="241" t="s">
        <v>146</v>
      </c>
      <c r="E29" s="60">
        <f>'Moors League'!X27</f>
        <v>39.57</v>
      </c>
      <c r="F29" s="243"/>
      <c r="G29" s="244"/>
      <c r="H29" s="245"/>
      <c r="I29" s="71">
        <f>'Moors League'!Y27</f>
        <v>2</v>
      </c>
    </row>
    <row r="30" spans="1:9" s="133" customFormat="1" ht="24.75" customHeight="1">
      <c r="A30" s="144">
        <v>20</v>
      </c>
      <c r="B30" s="153" t="s">
        <v>118</v>
      </c>
      <c r="C30" s="57" t="s">
        <v>28</v>
      </c>
      <c r="D30" s="240"/>
      <c r="E30" s="61" t="s">
        <v>18</v>
      </c>
      <c r="F30" s="253"/>
      <c r="G30" s="61" t="s">
        <v>19</v>
      </c>
      <c r="H30" s="191"/>
      <c r="I30" s="56"/>
    </row>
    <row r="31" spans="1:9" s="133" customFormat="1" ht="24.75" customHeight="1">
      <c r="A31" s="144"/>
      <c r="B31" s="153"/>
      <c r="C31" s="57"/>
      <c r="D31" s="240"/>
      <c r="E31" s="61" t="s">
        <v>20</v>
      </c>
      <c r="F31" s="253"/>
      <c r="G31" s="61" t="s">
        <v>21</v>
      </c>
      <c r="H31" s="60" t="str">
        <f>'Moors League'!X28</f>
        <v>DNS</v>
      </c>
      <c r="I31" s="71">
        <f>'Moors League'!Y28</f>
        <v>0</v>
      </c>
    </row>
    <row r="32" spans="1:9" s="133" customFormat="1" ht="24.75" customHeight="1">
      <c r="A32" s="144">
        <v>21</v>
      </c>
      <c r="B32" s="153" t="s">
        <v>108</v>
      </c>
      <c r="C32" s="57" t="s">
        <v>112</v>
      </c>
      <c r="D32" s="156" t="s">
        <v>141</v>
      </c>
      <c r="E32" s="60">
        <f>'Moors League'!X29</f>
        <v>25.67</v>
      </c>
      <c r="F32" s="138"/>
      <c r="G32" s="29"/>
      <c r="H32" s="53"/>
      <c r="I32" s="71">
        <f>'Moors League'!Y29</f>
        <v>3</v>
      </c>
    </row>
    <row r="33" spans="1:9" s="133" customFormat="1" ht="24.75" customHeight="1">
      <c r="A33" s="144">
        <v>22</v>
      </c>
      <c r="B33" s="153" t="s">
        <v>109</v>
      </c>
      <c r="C33" s="57" t="s">
        <v>112</v>
      </c>
      <c r="D33" s="156" t="s">
        <v>149</v>
      </c>
      <c r="E33" s="60">
        <f>'Moors League'!X30</f>
        <v>27.07</v>
      </c>
      <c r="F33" s="138"/>
      <c r="G33" s="29"/>
      <c r="H33" s="53"/>
      <c r="I33" s="71">
        <f>'Moors League'!Y30</f>
        <v>2</v>
      </c>
    </row>
    <row r="34" spans="1:9" s="133" customFormat="1" ht="24.75" customHeight="1">
      <c r="A34" s="144">
        <v>23</v>
      </c>
      <c r="B34" s="153" t="s">
        <v>115</v>
      </c>
      <c r="C34" s="57" t="s">
        <v>107</v>
      </c>
      <c r="D34" s="241" t="s">
        <v>152</v>
      </c>
      <c r="E34" s="60" t="str">
        <f>'Moors League'!X31</f>
        <v>DSQ</v>
      </c>
      <c r="F34" s="339" t="s">
        <v>339</v>
      </c>
      <c r="G34" s="29"/>
      <c r="H34" s="53"/>
      <c r="I34" s="71">
        <f>'Moors League'!Y31</f>
        <v>0</v>
      </c>
    </row>
    <row r="35" spans="1:9" s="133" customFormat="1" ht="24.75" customHeight="1">
      <c r="A35" s="144">
        <v>24</v>
      </c>
      <c r="B35" s="153" t="s">
        <v>120</v>
      </c>
      <c r="C35" s="57" t="s">
        <v>107</v>
      </c>
      <c r="D35" s="156" t="s">
        <v>144</v>
      </c>
      <c r="E35" s="60">
        <f>'Moors League'!X32</f>
        <v>39.1</v>
      </c>
      <c r="F35" s="138"/>
      <c r="G35" s="29"/>
      <c r="H35" s="53"/>
      <c r="I35" s="71">
        <f>'Moors League'!Y32</f>
        <v>1</v>
      </c>
    </row>
    <row r="36" spans="1:9" s="133" customFormat="1" ht="24.75" customHeight="1">
      <c r="A36" s="144">
        <v>25</v>
      </c>
      <c r="B36" s="153" t="s">
        <v>114</v>
      </c>
      <c r="C36" s="57" t="s">
        <v>110</v>
      </c>
      <c r="D36" s="156" t="s">
        <v>145</v>
      </c>
      <c r="E36" s="60">
        <f>'Moors League'!X33</f>
        <v>28.82</v>
      </c>
      <c r="F36" s="138"/>
      <c r="G36" s="29"/>
      <c r="H36" s="53"/>
      <c r="I36" s="71">
        <f>'Moors League'!Y33</f>
        <v>3</v>
      </c>
    </row>
    <row r="37" spans="1:9" s="133" customFormat="1" ht="24.75" customHeight="1">
      <c r="A37" s="144">
        <v>26</v>
      </c>
      <c r="B37" s="153" t="s">
        <v>113</v>
      </c>
      <c r="C37" s="57" t="s">
        <v>30</v>
      </c>
      <c r="D37" s="156" t="s">
        <v>151</v>
      </c>
      <c r="E37" s="60">
        <f>'Moors League'!X34</f>
        <v>40.92</v>
      </c>
      <c r="F37" s="138"/>
      <c r="G37" s="29"/>
      <c r="H37" s="53"/>
      <c r="I37" s="71">
        <f>'Moors League'!Y34</f>
        <v>1</v>
      </c>
    </row>
    <row r="38" spans="1:9" s="133" customFormat="1" ht="24.75" customHeight="1">
      <c r="A38" s="144">
        <v>27</v>
      </c>
      <c r="B38" s="153" t="s">
        <v>116</v>
      </c>
      <c r="C38" s="57" t="s">
        <v>28</v>
      </c>
      <c r="D38" s="156" t="s">
        <v>153</v>
      </c>
      <c r="E38" s="61" t="s">
        <v>18</v>
      </c>
      <c r="F38" s="156" t="s">
        <v>147</v>
      </c>
      <c r="G38" s="61" t="s">
        <v>19</v>
      </c>
      <c r="H38" s="322" t="s">
        <v>340</v>
      </c>
      <c r="I38" s="323"/>
    </row>
    <row r="39" spans="1:9" s="133" customFormat="1" ht="24.75" customHeight="1">
      <c r="A39" s="144"/>
      <c r="B39" s="154"/>
      <c r="C39" s="57"/>
      <c r="D39" s="156" t="s">
        <v>152</v>
      </c>
      <c r="E39" s="61" t="s">
        <v>20</v>
      </c>
      <c r="F39" s="156" t="s">
        <v>148</v>
      </c>
      <c r="G39" s="61" t="s">
        <v>21</v>
      </c>
      <c r="H39" s="73" t="str">
        <f>'Moors League'!X35</f>
        <v>DSQ</v>
      </c>
      <c r="I39" s="71">
        <f>'Moors League'!Y35</f>
        <v>0</v>
      </c>
    </row>
    <row r="40" spans="1:9" s="133" customFormat="1" ht="24.75" customHeight="1">
      <c r="A40" s="144">
        <v>28</v>
      </c>
      <c r="B40" s="153" t="s">
        <v>109</v>
      </c>
      <c r="C40" s="57" t="s">
        <v>28</v>
      </c>
      <c r="D40" s="156" t="s">
        <v>154</v>
      </c>
      <c r="E40" s="61" t="s">
        <v>18</v>
      </c>
      <c r="F40" s="156" t="s">
        <v>156</v>
      </c>
      <c r="G40" s="61" t="s">
        <v>19</v>
      </c>
      <c r="H40" s="191"/>
      <c r="I40" s="56"/>
    </row>
    <row r="41" spans="1:9" s="133" customFormat="1" ht="24.75" customHeight="1">
      <c r="A41" s="144"/>
      <c r="B41" s="154"/>
      <c r="C41" s="57"/>
      <c r="D41" s="156" t="s">
        <v>149</v>
      </c>
      <c r="E41" s="61" t="s">
        <v>20</v>
      </c>
      <c r="F41" s="265" t="s">
        <v>144</v>
      </c>
      <c r="G41" s="61" t="s">
        <v>21</v>
      </c>
      <c r="H41" s="73" t="str">
        <f>'Moors League'!X36</f>
        <v>1.41.61</v>
      </c>
      <c r="I41" s="71">
        <f>'Moors League'!Y36</f>
        <v>1</v>
      </c>
    </row>
    <row r="42" spans="1:9" s="133" customFormat="1" ht="24.75" customHeight="1">
      <c r="A42" s="144">
        <v>29</v>
      </c>
      <c r="B42" s="153" t="s">
        <v>115</v>
      </c>
      <c r="C42" s="57" t="s">
        <v>28</v>
      </c>
      <c r="D42" s="156" t="s">
        <v>143</v>
      </c>
      <c r="E42" s="61" t="s">
        <v>18</v>
      </c>
      <c r="F42" s="156" t="s">
        <v>147</v>
      </c>
      <c r="G42" s="61" t="s">
        <v>19</v>
      </c>
      <c r="H42" s="53"/>
      <c r="I42" s="56"/>
    </row>
    <row r="43" spans="1:9" s="133" customFormat="1" ht="24.75" customHeight="1">
      <c r="A43" s="144"/>
      <c r="B43" s="154"/>
      <c r="C43" s="57"/>
      <c r="D43" s="156" t="s">
        <v>152</v>
      </c>
      <c r="E43" s="61" t="s">
        <v>20</v>
      </c>
      <c r="F43" s="156" t="s">
        <v>150</v>
      </c>
      <c r="G43" s="61" t="s">
        <v>21</v>
      </c>
      <c r="H43" s="73" t="str">
        <f>'Moors League'!X37</f>
        <v>2.00.68</v>
      </c>
      <c r="I43" s="71">
        <f>'Moors League'!Y37</f>
        <v>1</v>
      </c>
    </row>
    <row r="44" spans="1:9" s="133" customFormat="1" ht="24.75" customHeight="1">
      <c r="A44" s="144">
        <v>30</v>
      </c>
      <c r="B44" s="153" t="s">
        <v>117</v>
      </c>
      <c r="C44" s="57" t="s">
        <v>28</v>
      </c>
      <c r="D44" s="241" t="s">
        <v>155</v>
      </c>
      <c r="E44" s="61" t="s">
        <v>18</v>
      </c>
      <c r="F44" s="241" t="s">
        <v>146</v>
      </c>
      <c r="G44" s="61" t="s">
        <v>19</v>
      </c>
      <c r="H44" s="53"/>
      <c r="I44" s="56"/>
    </row>
    <row r="45" spans="1:9" s="133" customFormat="1" ht="24.75" customHeight="1">
      <c r="A45" s="144"/>
      <c r="B45" s="154"/>
      <c r="C45" s="57"/>
      <c r="D45" s="265" t="s">
        <v>179</v>
      </c>
      <c r="E45" s="61" t="s">
        <v>20</v>
      </c>
      <c r="F45" s="241" t="s">
        <v>151</v>
      </c>
      <c r="G45" s="61" t="s">
        <v>21</v>
      </c>
      <c r="H45" s="73" t="str">
        <f>'Moors League'!X38</f>
        <v>2.31.31</v>
      </c>
      <c r="I45" s="71">
        <f>'Moors League'!Y38</f>
        <v>3</v>
      </c>
    </row>
    <row r="46" spans="1:9" s="133" customFormat="1" ht="24.75" customHeight="1">
      <c r="A46" s="144">
        <v>31</v>
      </c>
      <c r="B46" s="153" t="s">
        <v>114</v>
      </c>
      <c r="C46" s="57" t="s">
        <v>28</v>
      </c>
      <c r="D46" s="240"/>
      <c r="E46" s="61" t="s">
        <v>18</v>
      </c>
      <c r="F46" s="240"/>
      <c r="G46" s="61" t="s">
        <v>19</v>
      </c>
      <c r="H46" s="247"/>
      <c r="I46" s="248"/>
    </row>
    <row r="47" spans="1:9" s="133" customFormat="1" ht="24.75" customHeight="1">
      <c r="A47" s="144"/>
      <c r="B47" s="154"/>
      <c r="C47" s="57"/>
      <c r="D47" s="240"/>
      <c r="E47" s="61" t="s">
        <v>20</v>
      </c>
      <c r="F47" s="240"/>
      <c r="G47" s="61" t="s">
        <v>21</v>
      </c>
      <c r="H47" s="73" t="str">
        <f>'Moors League'!X39</f>
        <v>DNS</v>
      </c>
      <c r="I47" s="71">
        <f>'Moors League'!Y39</f>
        <v>0</v>
      </c>
    </row>
    <row r="48" spans="1:9" s="133" customFormat="1" ht="24.75" customHeight="1">
      <c r="A48" s="144">
        <v>32</v>
      </c>
      <c r="B48" s="153" t="s">
        <v>113</v>
      </c>
      <c r="C48" s="57" t="s">
        <v>28</v>
      </c>
      <c r="D48" s="242"/>
      <c r="E48" s="61" t="s">
        <v>18</v>
      </c>
      <c r="F48" s="240"/>
      <c r="G48" s="61" t="s">
        <v>19</v>
      </c>
      <c r="H48" s="249"/>
      <c r="I48" s="250"/>
    </row>
    <row r="49" spans="1:9" s="133" customFormat="1" ht="24.75" customHeight="1">
      <c r="A49" s="144"/>
      <c r="B49" s="154"/>
      <c r="C49" s="57"/>
      <c r="D49" s="240"/>
      <c r="E49" s="61" t="s">
        <v>20</v>
      </c>
      <c r="F49" s="240"/>
      <c r="G49" s="61" t="s">
        <v>21</v>
      </c>
      <c r="H49" s="73" t="str">
        <f>'Moors League'!X40</f>
        <v>DNS</v>
      </c>
      <c r="I49" s="71">
        <f>'Moors League'!Y40</f>
        <v>0</v>
      </c>
    </row>
    <row r="50" spans="1:9" s="133" customFormat="1" ht="21.75" customHeight="1">
      <c r="A50" s="144">
        <v>33</v>
      </c>
      <c r="B50" s="153" t="s">
        <v>116</v>
      </c>
      <c r="C50" s="57" t="s">
        <v>121</v>
      </c>
      <c r="D50" s="156" t="s">
        <v>141</v>
      </c>
      <c r="E50" s="60">
        <f>'Moors League'!X41</f>
        <v>19.06</v>
      </c>
      <c r="F50" s="138"/>
      <c r="G50" s="29"/>
      <c r="H50" s="53"/>
      <c r="I50" s="71">
        <f>'Moors League'!Y41</f>
        <v>2</v>
      </c>
    </row>
    <row r="51" spans="1:9" s="133" customFormat="1" ht="21.75" customHeight="1">
      <c r="A51" s="144">
        <v>34</v>
      </c>
      <c r="B51" s="154" t="s">
        <v>93</v>
      </c>
      <c r="C51" s="125" t="s">
        <v>121</v>
      </c>
      <c r="D51" s="156" t="s">
        <v>156</v>
      </c>
      <c r="E51" s="60">
        <f>'Moors League'!X42</f>
        <v>18.08</v>
      </c>
      <c r="F51" s="138"/>
      <c r="G51" s="29"/>
      <c r="H51" s="53"/>
      <c r="I51" s="71">
        <f>'Moors League'!Y42</f>
        <v>2</v>
      </c>
    </row>
    <row r="52" spans="1:9" s="133" customFormat="1" ht="21.75" customHeight="1">
      <c r="A52" s="144">
        <v>35</v>
      </c>
      <c r="B52" s="154" t="s">
        <v>94</v>
      </c>
      <c r="C52" s="57" t="s">
        <v>121</v>
      </c>
      <c r="D52" s="156" t="s">
        <v>152</v>
      </c>
      <c r="E52" s="60">
        <f>'Moors League'!X43</f>
        <v>22.16</v>
      </c>
      <c r="F52" s="138"/>
      <c r="G52" s="29"/>
      <c r="H52" s="53"/>
      <c r="I52" s="71">
        <f>'Moors League'!Y43</f>
        <v>1</v>
      </c>
    </row>
    <row r="53" spans="1:9" s="133" customFormat="1" ht="21.75" customHeight="1">
      <c r="A53" s="144">
        <v>36</v>
      </c>
      <c r="B53" s="154" t="s">
        <v>95</v>
      </c>
      <c r="C53" s="125" t="s">
        <v>121</v>
      </c>
      <c r="D53" s="156" t="s">
        <v>144</v>
      </c>
      <c r="E53" s="60">
        <f>'Moors League'!X44</f>
        <v>25.54</v>
      </c>
      <c r="F53" s="138"/>
      <c r="G53" s="29"/>
      <c r="H53" s="53"/>
      <c r="I53" s="71">
        <f>'Moors League'!Y44</f>
        <v>1</v>
      </c>
    </row>
    <row r="54" spans="1:9" s="133" customFormat="1" ht="21.75" customHeight="1">
      <c r="A54" s="144">
        <v>37</v>
      </c>
      <c r="B54" s="153" t="s">
        <v>122</v>
      </c>
      <c r="C54" s="125" t="s">
        <v>121</v>
      </c>
      <c r="D54" s="156" t="s">
        <v>145</v>
      </c>
      <c r="E54" s="60">
        <f>'Moors League'!X45</f>
        <v>26.77</v>
      </c>
      <c r="F54" s="138"/>
      <c r="G54" s="29"/>
      <c r="H54" s="53"/>
      <c r="I54" s="71">
        <f>'Moors League'!Y45</f>
        <v>2</v>
      </c>
    </row>
    <row r="55" spans="1:9" s="133" customFormat="1" ht="21.75" customHeight="1">
      <c r="A55" s="144">
        <v>38</v>
      </c>
      <c r="B55" s="153" t="s">
        <v>113</v>
      </c>
      <c r="C55" s="125" t="s">
        <v>121</v>
      </c>
      <c r="D55" s="156" t="s">
        <v>146</v>
      </c>
      <c r="E55" s="60">
        <f>'Moors League'!X46</f>
        <v>33.35</v>
      </c>
      <c r="F55" s="138"/>
      <c r="G55" s="29"/>
      <c r="H55" s="53"/>
      <c r="I55" s="71">
        <f>'Moors League'!Y46</f>
        <v>1</v>
      </c>
    </row>
    <row r="56" spans="1:9" s="31" customFormat="1" ht="21.75" customHeight="1">
      <c r="A56" s="144">
        <v>39</v>
      </c>
      <c r="B56" s="57" t="s">
        <v>31</v>
      </c>
      <c r="C56" s="57" t="s">
        <v>119</v>
      </c>
      <c r="D56" s="156" t="s">
        <v>145</v>
      </c>
      <c r="E56" s="63"/>
      <c r="F56" s="156" t="s">
        <v>146</v>
      </c>
      <c r="G56" s="65"/>
      <c r="H56" s="51"/>
      <c r="I56" s="70"/>
    </row>
    <row r="57" spans="1:9" s="31" customFormat="1" ht="21.75" customHeight="1">
      <c r="A57" s="144" t="s">
        <v>22</v>
      </c>
      <c r="B57" s="59"/>
      <c r="C57" s="59"/>
      <c r="D57" s="156" t="s">
        <v>152</v>
      </c>
      <c r="E57" s="63"/>
      <c r="F57" s="156" t="s">
        <v>144</v>
      </c>
      <c r="G57" s="66"/>
      <c r="H57" s="51"/>
      <c r="I57" s="54"/>
    </row>
    <row r="58" spans="1:9" s="31" customFormat="1" ht="21.75" customHeight="1" thickBot="1">
      <c r="A58" s="144"/>
      <c r="B58" s="59"/>
      <c r="C58" s="59"/>
      <c r="D58" s="156" t="s">
        <v>141</v>
      </c>
      <c r="E58" s="63"/>
      <c r="F58" s="156" t="s">
        <v>156</v>
      </c>
      <c r="G58" s="74"/>
      <c r="H58" s="75" t="str">
        <f>'Moors League'!X47</f>
        <v>2.22.52</v>
      </c>
      <c r="I58" s="72">
        <f>'Moors League'!Y47</f>
        <v>2</v>
      </c>
    </row>
    <row r="59" spans="5:9" ht="24.75" customHeight="1" thickBot="1">
      <c r="E59" s="50"/>
      <c r="F59" s="146"/>
      <c r="G59" s="251" t="s">
        <v>23</v>
      </c>
      <c r="H59" s="252"/>
      <c r="I59" s="55">
        <f>SUM(I4:I58)</f>
        <v>60</v>
      </c>
    </row>
  </sheetData>
  <sheetProtection password="8D01" sheet="1"/>
  <mergeCells count="4">
    <mergeCell ref="A1:E1"/>
    <mergeCell ref="A2:B2"/>
    <mergeCell ref="F10:G10"/>
    <mergeCell ref="H38:I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L4">
      <selection activeCell="T18" sqref="T18"/>
    </sheetView>
  </sheetViews>
  <sheetFormatPr defaultColWidth="9.140625" defaultRowHeight="12.75"/>
  <cols>
    <col min="1" max="1" width="1.7109375" style="32" customWidth="1"/>
    <col min="2" max="2" width="9.00390625" style="0" customWidth="1"/>
    <col min="3" max="3" width="10.28125" style="0" customWidth="1"/>
    <col min="4" max="4" width="16.28125" style="33" customWidth="1"/>
    <col min="5" max="5" width="0.2890625" style="34" customWidth="1"/>
    <col min="6" max="6" width="4.28125" style="32" customWidth="1"/>
    <col min="7" max="7" width="5.140625" style="32" customWidth="1"/>
    <col min="8" max="8" width="3.421875" style="32" customWidth="1"/>
    <col min="9" max="9" width="16.140625" style="0" customWidth="1"/>
    <col min="11" max="11" width="19.421875" style="0" customWidth="1"/>
    <col min="12" max="12" width="3.28125" style="0" customWidth="1"/>
    <col min="13" max="13" width="28.00390625" style="0" customWidth="1"/>
    <col min="14" max="19" width="20.7109375" style="32" customWidth="1"/>
    <col min="20" max="20" width="14.7109375" style="0" customWidth="1"/>
  </cols>
  <sheetData>
    <row r="1" spans="1:19" ht="29.25" customHeight="1" thickBot="1">
      <c r="A1" s="121" t="s">
        <v>16</v>
      </c>
      <c r="B1" s="122"/>
      <c r="C1" s="122"/>
      <c r="I1" s="108" t="s">
        <v>37</v>
      </c>
      <c r="N1" s="332" t="s">
        <v>59</v>
      </c>
      <c r="O1" s="333"/>
      <c r="P1" s="333"/>
      <c r="Q1" s="333"/>
      <c r="R1" s="333"/>
      <c r="S1" s="334"/>
    </row>
    <row r="2" spans="1:19" s="25" customFormat="1" ht="18.75">
      <c r="A2" s="331" t="s">
        <v>32</v>
      </c>
      <c r="B2" s="331"/>
      <c r="C2" s="67" t="str">
        <f>'Moors League'!C3</f>
        <v>Eston Leisure Centre -1.30pm Warm-up</v>
      </c>
      <c r="D2" s="67"/>
      <c r="E2" s="25" t="s">
        <v>17</v>
      </c>
      <c r="F2" s="117" t="str">
        <f>'Moors League'!L3</f>
        <v>21st May 2016</v>
      </c>
      <c r="G2" s="107"/>
      <c r="H2" s="107"/>
      <c r="N2" s="157" t="str">
        <f>'Moors League'!AC66</f>
        <v>Thornaby</v>
      </c>
      <c r="O2" s="157" t="str">
        <f>'Moors League'!AD66</f>
        <v>Saltburn &amp; Marske</v>
      </c>
      <c r="P2" s="158" t="str">
        <f>'Moors League'!AE66</f>
        <v>Guisborough</v>
      </c>
      <c r="Q2" s="158" t="str">
        <f>'Moors League'!AF66</f>
        <v>Northallerton</v>
      </c>
      <c r="R2" s="158" t="str">
        <f>'Moors League'!AG66</f>
        <v>Stokesley</v>
      </c>
      <c r="S2" s="158" t="str">
        <f>'Moors League'!AH66</f>
        <v>Eston</v>
      </c>
    </row>
    <row r="3" spans="1:19" s="27" customFormat="1" ht="13.5" thickBot="1">
      <c r="A3" s="26"/>
      <c r="E3" s="28"/>
      <c r="F3" s="26"/>
      <c r="G3" s="26"/>
      <c r="H3" s="26"/>
      <c r="J3" s="124" t="s">
        <v>61</v>
      </c>
      <c r="K3" s="123">
        <v>42476</v>
      </c>
      <c r="N3" s="119" t="s">
        <v>135</v>
      </c>
      <c r="O3" s="118" t="s">
        <v>1</v>
      </c>
      <c r="P3" s="118" t="s">
        <v>2</v>
      </c>
      <c r="Q3" s="118" t="s">
        <v>3</v>
      </c>
      <c r="R3" s="120" t="s">
        <v>65</v>
      </c>
      <c r="S3" s="120" t="s">
        <v>134</v>
      </c>
    </row>
    <row r="4" spans="1:19" s="97" customFormat="1" ht="21.75" customHeight="1">
      <c r="A4" s="162"/>
      <c r="B4" s="163" t="s">
        <v>38</v>
      </c>
      <c r="C4" s="164" t="s">
        <v>47</v>
      </c>
      <c r="D4" s="165" t="s">
        <v>48</v>
      </c>
      <c r="E4" s="166"/>
      <c r="F4" s="167">
        <v>21</v>
      </c>
      <c r="G4" s="168">
        <v>6</v>
      </c>
      <c r="H4" s="169">
        <v>8</v>
      </c>
      <c r="I4" s="166" t="s">
        <v>42</v>
      </c>
      <c r="J4" s="170">
        <v>14.87</v>
      </c>
      <c r="K4" s="171" t="s">
        <v>43</v>
      </c>
      <c r="M4" s="152" t="s">
        <v>67</v>
      </c>
      <c r="N4" s="159"/>
      <c r="O4" s="160"/>
      <c r="P4" s="160"/>
      <c r="Q4" s="161"/>
      <c r="R4" s="161"/>
      <c r="S4" s="161"/>
    </row>
    <row r="5" spans="1:19" s="97" customFormat="1" ht="21.75" customHeight="1">
      <c r="A5" s="172"/>
      <c r="B5" s="102" t="s">
        <v>40</v>
      </c>
      <c r="C5" s="103" t="s">
        <v>47</v>
      </c>
      <c r="D5" s="104" t="s">
        <v>48</v>
      </c>
      <c r="E5" s="105"/>
      <c r="F5" s="109">
        <v>15</v>
      </c>
      <c r="G5" s="110">
        <v>5</v>
      </c>
      <c r="H5" s="112">
        <v>10</v>
      </c>
      <c r="I5" s="105" t="s">
        <v>49</v>
      </c>
      <c r="J5" s="106">
        <v>14.91</v>
      </c>
      <c r="K5" s="173" t="s">
        <v>62</v>
      </c>
      <c r="M5" s="152" t="s">
        <v>68</v>
      </c>
      <c r="N5" s="119" t="str">
        <f>IF($J$12&gt;'Moors League'!D$10,'Lane 1 Team Sheet'!$D$6,"X")</f>
        <v>X</v>
      </c>
      <c r="O5" s="119" t="str">
        <f>IF($J12&gt;'Moors League'!H$10,'Lane 2 Team Sheet'!D6,"X")</f>
        <v>X</v>
      </c>
      <c r="P5" s="119" t="str">
        <f>IF($J12&gt;'Moors League'!$L10,'Lane 3 Team Sheet'!$D6,"X")</f>
        <v>X</v>
      </c>
      <c r="Q5" s="119" t="str">
        <f>IF($J12&gt;'Moors League'!$P10,'Lane 4 Team Sheet'!$D6,"X")</f>
        <v>X</v>
      </c>
      <c r="R5" s="119" t="str">
        <f>IF($J12&gt;'Moors League'!$T10,'Lane 5 Team Sheet'!$D6,"X")</f>
        <v>X</v>
      </c>
      <c r="S5" s="119" t="str">
        <f>IF($J12&gt;'Moors League'!$X10,'Lane 6 Team Sheet'!$D6,"X")</f>
        <v>X</v>
      </c>
    </row>
    <row r="6" spans="1:19" s="97" customFormat="1" ht="21.75" customHeight="1">
      <c r="A6" s="172"/>
      <c r="B6" s="102" t="s">
        <v>38</v>
      </c>
      <c r="C6" s="103" t="s">
        <v>47</v>
      </c>
      <c r="D6" s="104" t="s">
        <v>52</v>
      </c>
      <c r="E6" s="105"/>
      <c r="F6" s="109">
        <v>17</v>
      </c>
      <c r="G6" s="110">
        <v>10</v>
      </c>
      <c r="H6" s="111">
        <v>15</v>
      </c>
      <c r="I6" s="105" t="s">
        <v>34</v>
      </c>
      <c r="J6" s="106">
        <v>17.51</v>
      </c>
      <c r="K6" s="173" t="s">
        <v>130</v>
      </c>
      <c r="M6" s="152" t="s">
        <v>69</v>
      </c>
      <c r="N6" s="119" t="str">
        <f>IF($J$13&gt;'Moors League'!D11,'Lane 1 Team Sheet'!D7,"X")</f>
        <v>X</v>
      </c>
      <c r="O6" s="119" t="str">
        <f>IF($J13&gt;'Moors League'!H11,'Lane 2 Team Sheet'!$D$7,"X")</f>
        <v>X</v>
      </c>
      <c r="P6" s="119" t="str">
        <f>IF($J13&gt;'Moors League'!$L11,'Lane 3 Team Sheet'!$D7,"X")</f>
        <v>X</v>
      </c>
      <c r="Q6" s="119" t="str">
        <f>IF($J13&gt;'Moors League'!$P11,'Lane 4 Team Sheet'!$D7,"X")</f>
        <v>X</v>
      </c>
      <c r="R6" s="119" t="str">
        <f>IF($J13&gt;'Moors League'!$T11,'Lane 5 Team Sheet'!$D7,"X")</f>
        <v>X</v>
      </c>
      <c r="S6" s="119" t="str">
        <f>IF($J13&gt;'Moors League'!$X11,'Lane 6 Team Sheet'!$D7,"X")</f>
        <v>X</v>
      </c>
    </row>
    <row r="7" spans="1:19" s="97" customFormat="1" ht="21.75" customHeight="1">
      <c r="A7" s="172"/>
      <c r="B7" s="102" t="s">
        <v>40</v>
      </c>
      <c r="C7" s="103" t="s">
        <v>47</v>
      </c>
      <c r="D7" s="104" t="s">
        <v>52</v>
      </c>
      <c r="E7" s="105"/>
      <c r="F7" s="109">
        <v>16</v>
      </c>
      <c r="G7" s="110">
        <v>4</v>
      </c>
      <c r="H7" s="111">
        <v>16</v>
      </c>
      <c r="I7" s="105" t="s">
        <v>34</v>
      </c>
      <c r="J7" s="106">
        <v>17.81</v>
      </c>
      <c r="K7" s="173" t="s">
        <v>139</v>
      </c>
      <c r="M7" s="152" t="s">
        <v>70</v>
      </c>
      <c r="N7" s="119" t="str">
        <f>IF($J$6&gt;'Moors League'!D12,'Lane 1 Team Sheet'!$D$8,"X")</f>
        <v>X</v>
      </c>
      <c r="O7" s="119" t="str">
        <f>IF($J$6&gt;'Moors League'!H12,'Lane 2 Team Sheet'!$D$8,"X")</f>
        <v>X</v>
      </c>
      <c r="P7" s="119" t="str">
        <f>IF($J6&gt;'Moors League'!$L12,'Lane 3 Team Sheet'!$D8,"X")</f>
        <v>X</v>
      </c>
      <c r="Q7" s="119" t="str">
        <f>IF($J6&gt;'Moors League'!$P12,'Lane 4 Team Sheet'!$D8,"X")</f>
        <v>X</v>
      </c>
      <c r="R7" s="119" t="str">
        <f>IF($J6&gt;'Moors League'!$T12,'Lane 5 Team Sheet'!$D8,"X")</f>
        <v>X</v>
      </c>
      <c r="S7" s="119" t="str">
        <f>IF($J$6&gt;'Moors League'!$X12,'Lane 6 Team Sheet'!$D8,"X")</f>
        <v>X</v>
      </c>
    </row>
    <row r="8" spans="1:19" s="97" customFormat="1" ht="21.75" customHeight="1">
      <c r="A8" s="172"/>
      <c r="B8" s="102" t="s">
        <v>38</v>
      </c>
      <c r="C8" s="103" t="s">
        <v>53</v>
      </c>
      <c r="D8" s="104" t="s">
        <v>51</v>
      </c>
      <c r="E8" s="105"/>
      <c r="F8" s="109">
        <v>25</v>
      </c>
      <c r="G8" s="110">
        <v>1</v>
      </c>
      <c r="H8" s="111">
        <v>14</v>
      </c>
      <c r="I8" s="105" t="s">
        <v>63</v>
      </c>
      <c r="J8" s="106" t="s">
        <v>131</v>
      </c>
      <c r="K8" s="174"/>
      <c r="M8" s="152" t="s">
        <v>71</v>
      </c>
      <c r="N8" s="119" t="str">
        <f>IF(J7&gt;'Moors League'!D13,'Lane 1 Team Sheet'!D9,"X")</f>
        <v>X</v>
      </c>
      <c r="O8" s="119" t="str">
        <f>IF($J$12&gt;'Moors League'!H$13,'Lane 2 Team Sheet'!$D$9,"X")</f>
        <v>X</v>
      </c>
      <c r="P8" s="119" t="str">
        <f>IF($J7&gt;'Moors League'!$L13,'Lane 3 Team Sheet'!$D9,"X")</f>
        <v>X</v>
      </c>
      <c r="Q8" s="119" t="str">
        <f>IF($J7&gt;'Moors League'!$L13,'Lane 3 Team Sheet'!$D9,"X")</f>
        <v>X</v>
      </c>
      <c r="R8" s="119" t="str">
        <f>IF($J7&gt;'Moors League'!$T13,'Lane 5 Team Sheet'!$D9,"X")</f>
        <v>X</v>
      </c>
      <c r="S8" s="119" t="str">
        <f>IF($J$7&gt;'Moors League'!$X13,'Lane 6 Team Sheet'!$D9,"X")</f>
        <v>X</v>
      </c>
    </row>
    <row r="9" spans="1:19" s="97" customFormat="1" ht="21.75" customHeight="1">
      <c r="A9" s="172"/>
      <c r="B9" s="102" t="s">
        <v>40</v>
      </c>
      <c r="C9" s="103" t="s">
        <v>53</v>
      </c>
      <c r="D9" s="104" t="s">
        <v>51</v>
      </c>
      <c r="E9" s="105"/>
      <c r="F9" s="109">
        <v>12</v>
      </c>
      <c r="G9" s="110">
        <v>1</v>
      </c>
      <c r="H9" s="112">
        <v>13</v>
      </c>
      <c r="I9" s="105" t="s">
        <v>127</v>
      </c>
      <c r="J9" s="106" t="s">
        <v>129</v>
      </c>
      <c r="K9" s="174"/>
      <c r="M9" s="152" t="s">
        <v>72</v>
      </c>
      <c r="N9" s="119" t="str">
        <f>IF($J$10&gt;'Moors League'!D14,'Lane 1 Team Sheet'!D10,"X")</f>
        <v>X</v>
      </c>
      <c r="O9" s="119" t="str">
        <f>IF($J$10&gt;'Moors League'!H$14,'Lane 2 Team Sheet'!$D$10,"X")</f>
        <v>X</v>
      </c>
      <c r="P9" s="119" t="str">
        <f>IF($J10&gt;'Moors League'!$L14,'Lane 3 Team Sheet'!$D10,"X")</f>
        <v>X</v>
      </c>
      <c r="Q9" s="119" t="str">
        <f>IF($J10&gt;'Moors League'!$P14,'Lane 4 Team Sheet'!$D10,"X")</f>
        <v>X</v>
      </c>
      <c r="R9" s="119" t="str">
        <f>IF($J10&gt;'Moors League'!$T14,'Lane 5 Team Sheet'!$D10,"X")</f>
        <v>X</v>
      </c>
      <c r="S9" s="119" t="str">
        <f>IF($J10&gt;'Moors League'!$X14,'Lane 6 Team Sheet'!$D10,"X")</f>
        <v>X</v>
      </c>
    </row>
    <row r="10" spans="1:19" s="98" customFormat="1" ht="21.75" customHeight="1">
      <c r="A10" s="172"/>
      <c r="B10" s="102" t="s">
        <v>38</v>
      </c>
      <c r="C10" s="103" t="s">
        <v>47</v>
      </c>
      <c r="D10" s="104" t="s">
        <v>54</v>
      </c>
      <c r="E10" s="105"/>
      <c r="F10" s="109">
        <v>5</v>
      </c>
      <c r="G10" s="110">
        <v>7</v>
      </c>
      <c r="H10" s="111">
        <v>3</v>
      </c>
      <c r="I10" s="105" t="s">
        <v>45</v>
      </c>
      <c r="J10" s="106">
        <v>20.38</v>
      </c>
      <c r="K10" s="173" t="s">
        <v>46</v>
      </c>
      <c r="M10" s="152" t="s">
        <v>73</v>
      </c>
      <c r="N10" s="119" t="str">
        <f>IF($J$11&gt;'Moors League'!D15,'Lane 1 Team Sheet'!D11,"X")</f>
        <v>X</v>
      </c>
      <c r="O10" s="119" t="str">
        <f>IF($J$11&gt;'Moors League'!H$15,'Lane 2 Team Sheet'!$D$11,"X")</f>
        <v>X</v>
      </c>
      <c r="P10" s="119" t="str">
        <f>IF($J11&gt;'Moors League'!$L15,'Lane 3 Team Sheet'!$D11,"X")</f>
        <v>X</v>
      </c>
      <c r="Q10" s="119" t="str">
        <f>IF($J11&gt;'Moors League'!$P15,'Lane 4 Team Sheet'!$D11,"X")</f>
        <v>X</v>
      </c>
      <c r="R10" s="119" t="str">
        <f>IF($J11&gt;'Moors League'!$T15,'Lane 5 Team Sheet'!$D11,"X")</f>
        <v>X</v>
      </c>
      <c r="S10" s="119" t="str">
        <f>IF($J11&gt;'Moors League'!$X15,'Lane 6 Team Sheet'!$D11,"X")</f>
        <v>X</v>
      </c>
    </row>
    <row r="11" spans="1:19" s="98" customFormat="1" ht="21.75" customHeight="1">
      <c r="A11" s="172"/>
      <c r="B11" s="102" t="s">
        <v>40</v>
      </c>
      <c r="C11" s="103" t="s">
        <v>47</v>
      </c>
      <c r="D11" s="104" t="s">
        <v>54</v>
      </c>
      <c r="E11" s="105"/>
      <c r="F11" s="109">
        <v>5</v>
      </c>
      <c r="G11" s="110">
        <v>10</v>
      </c>
      <c r="H11" s="111">
        <v>3</v>
      </c>
      <c r="I11" s="105" t="s">
        <v>49</v>
      </c>
      <c r="J11" s="106">
        <v>19.81</v>
      </c>
      <c r="K11" s="173" t="s">
        <v>55</v>
      </c>
      <c r="M11" s="152" t="s">
        <v>74</v>
      </c>
      <c r="N11" s="119" t="str">
        <f>IF($J$8&gt;'Moors League'!D16,"Record","X")</f>
        <v>X</v>
      </c>
      <c r="O11" s="119" t="str">
        <f>IF($J$8&gt;'Moors League'!H16,"Record","X")</f>
        <v>X</v>
      </c>
      <c r="P11" s="119" t="str">
        <f>IF($J$8&gt;'Moors League'!L16,"Record","X")</f>
        <v>X</v>
      </c>
      <c r="Q11" s="119" t="str">
        <f>IF($J$8&gt;'Moors League'!P16,"Record","X")</f>
        <v>X</v>
      </c>
      <c r="R11" s="119" t="str">
        <f>IF($J$8&gt;'Moors League'!T16,"Record","X")</f>
        <v>X</v>
      </c>
      <c r="S11" s="119" t="str">
        <f>IF($J$8&gt;'Moors League'!X16,"Record","X")</f>
        <v>X</v>
      </c>
    </row>
    <row r="12" spans="1:19" s="98" customFormat="1" ht="21.75" customHeight="1">
      <c r="A12" s="172"/>
      <c r="B12" s="102" t="s">
        <v>38</v>
      </c>
      <c r="C12" s="103" t="s">
        <v>47</v>
      </c>
      <c r="D12" s="104" t="s">
        <v>56</v>
      </c>
      <c r="E12" s="105"/>
      <c r="F12" s="109">
        <v>21</v>
      </c>
      <c r="G12" s="110">
        <v>1</v>
      </c>
      <c r="H12" s="111">
        <v>12</v>
      </c>
      <c r="I12" s="105" t="s">
        <v>49</v>
      </c>
      <c r="J12" s="106">
        <v>16.44</v>
      </c>
      <c r="K12" s="173" t="s">
        <v>126</v>
      </c>
      <c r="M12" s="152" t="s">
        <v>75</v>
      </c>
      <c r="N12" s="119" t="str">
        <f>IF($J$9&gt;'Moors League'!D17,"Record","X")</f>
        <v>X</v>
      </c>
      <c r="O12" s="119" t="str">
        <f>IF($J$9&gt;'Moors League'!H17,"Record","X")</f>
        <v>X</v>
      </c>
      <c r="P12" s="119" t="str">
        <f>IF($J$9&gt;'Moors League'!L17,"Record","X")</f>
        <v>X</v>
      </c>
      <c r="Q12" s="119" t="str">
        <f>IF($J$9&gt;'Moors League'!P17,"Record","X")</f>
        <v>X</v>
      </c>
      <c r="R12" s="119" t="str">
        <f>IF($J$8&gt;'Moors League'!T17,"Record","X")</f>
        <v>X</v>
      </c>
      <c r="S12" s="119" t="str">
        <f>IF($J$9&gt;'Moors League'!X17,"Record","X")</f>
        <v>X</v>
      </c>
    </row>
    <row r="13" spans="1:19" s="98" customFormat="1" ht="21.75" customHeight="1">
      <c r="A13" s="172"/>
      <c r="B13" s="102" t="s">
        <v>40</v>
      </c>
      <c r="C13" s="103" t="s">
        <v>47</v>
      </c>
      <c r="D13" s="104" t="s">
        <v>56</v>
      </c>
      <c r="E13" s="105"/>
      <c r="F13" s="109">
        <v>6</v>
      </c>
      <c r="G13" s="110">
        <v>10</v>
      </c>
      <c r="H13" s="111">
        <v>1</v>
      </c>
      <c r="I13" s="105" t="s">
        <v>41</v>
      </c>
      <c r="J13" s="106">
        <v>16.21</v>
      </c>
      <c r="K13" s="173" t="s">
        <v>44</v>
      </c>
      <c r="M13" s="152" t="s">
        <v>76</v>
      </c>
      <c r="N13" s="119" t="str">
        <f>IF($J$8&gt;'Moors League'!D18,"Record","X")</f>
        <v>X</v>
      </c>
      <c r="O13" s="119" t="str">
        <f>IF($J$8&gt;'Moors League'!H18,"Record","X")</f>
        <v>X</v>
      </c>
      <c r="P13" s="119" t="str">
        <f>IF($J$8&gt;'Moors League'!L18,"Record","X")</f>
        <v>X</v>
      </c>
      <c r="Q13" s="119" t="str">
        <f>IF($J$8&gt;'Moors League'!P18,"Record","X")</f>
        <v>X</v>
      </c>
      <c r="R13" s="119" t="str">
        <f>IF($J$8&gt;'Moors League'!T18,"Record","X")</f>
        <v>X</v>
      </c>
      <c r="S13" s="119" t="str">
        <f>IF($J$8&gt;'Moors League'!X18,"Record","X")</f>
        <v>X</v>
      </c>
    </row>
    <row r="14" spans="1:19" s="98" customFormat="1" ht="21.75" customHeight="1">
      <c r="A14" s="172"/>
      <c r="B14" s="102" t="s">
        <v>38</v>
      </c>
      <c r="C14" s="103" t="s">
        <v>53</v>
      </c>
      <c r="D14" s="104" t="s">
        <v>50</v>
      </c>
      <c r="E14" s="105"/>
      <c r="F14" s="109">
        <v>29</v>
      </c>
      <c r="G14" s="110">
        <v>6</v>
      </c>
      <c r="H14" s="111">
        <v>2</v>
      </c>
      <c r="I14" s="105" t="s">
        <v>39</v>
      </c>
      <c r="J14" s="106" t="s">
        <v>57</v>
      </c>
      <c r="K14" s="174"/>
      <c r="M14" s="152" t="s">
        <v>77</v>
      </c>
      <c r="N14" s="119" t="str">
        <f>IF($J$9&gt;'Moors League'!D19,"Record","X")</f>
        <v>X</v>
      </c>
      <c r="O14" s="119" t="str">
        <f>IF($J$9&gt;'Moors League'!H19,"Record","X")</f>
        <v>X</v>
      </c>
      <c r="P14" s="119" t="str">
        <f>IF($J$9&gt;'Moors League'!L19,"Record","X")</f>
        <v>X</v>
      </c>
      <c r="Q14" s="119" t="str">
        <f>IF($J$9&gt;'Moors League'!P19,"Record","X")</f>
        <v>X</v>
      </c>
      <c r="R14" s="119" t="str">
        <f>IF($J$8&gt;'Moors League'!T19,"Record","X")</f>
        <v>X</v>
      </c>
      <c r="S14" s="119" t="str">
        <f>IF($J$9&gt;'Moors League'!X19,"Record","X")</f>
        <v>X</v>
      </c>
    </row>
    <row r="15" spans="1:19" s="98" customFormat="1" ht="21.75" customHeight="1" thickBot="1">
      <c r="A15" s="175"/>
      <c r="B15" s="176" t="s">
        <v>40</v>
      </c>
      <c r="C15" s="177" t="s">
        <v>53</v>
      </c>
      <c r="D15" s="178" t="s">
        <v>50</v>
      </c>
      <c r="E15" s="179"/>
      <c r="F15" s="180">
        <v>29</v>
      </c>
      <c r="G15" s="181">
        <v>6</v>
      </c>
      <c r="H15" s="182">
        <v>2</v>
      </c>
      <c r="I15" s="179" t="s">
        <v>45</v>
      </c>
      <c r="J15" s="183" t="s">
        <v>58</v>
      </c>
      <c r="K15" s="184"/>
      <c r="M15" s="152" t="s">
        <v>78</v>
      </c>
      <c r="N15" s="119" t="str">
        <f>IF($J$8&gt;'Moors League'!D20,"Record","X")</f>
        <v>X</v>
      </c>
      <c r="O15" s="119" t="str">
        <f>IF($J$8&gt;'Moors League'!H20,"Record","X")</f>
        <v>X</v>
      </c>
      <c r="P15" s="119" t="str">
        <f>IF($J$8&gt;'Moors League'!L20,"Record","X")</f>
        <v>X</v>
      </c>
      <c r="Q15" s="119" t="str">
        <f>IF($J$8&gt;'Moors League'!P20,"Record","X")</f>
        <v>X</v>
      </c>
      <c r="R15" s="119" t="str">
        <f>IF($J$8&gt;'Moors League'!T20,"Record","X")</f>
        <v>X</v>
      </c>
      <c r="S15" s="119" t="str">
        <f>IF($J$8&gt;'Moors League'!X20,"Record","X")</f>
        <v>X</v>
      </c>
    </row>
    <row r="16" spans="1:19" s="98" customFormat="1" ht="21.75" customHeight="1">
      <c r="A16" s="93"/>
      <c r="B16" s="94"/>
      <c r="C16" s="94"/>
      <c r="D16" s="95"/>
      <c r="E16" s="96"/>
      <c r="F16" s="113"/>
      <c r="G16" s="93"/>
      <c r="H16" s="93"/>
      <c r="M16" s="152" t="s">
        <v>79</v>
      </c>
      <c r="N16" s="119" t="str">
        <f>IF($J$9&gt;'Moors League'!D21,"Record","X")</f>
        <v>X</v>
      </c>
      <c r="O16" s="119" t="str">
        <f>IF($J$9&gt;'Moors League'!H21,"Record","X")</f>
        <v>X</v>
      </c>
      <c r="P16" s="119" t="str">
        <f>IF($J$9&gt;'Moors League'!L21,"Record","X")</f>
        <v>X</v>
      </c>
      <c r="Q16" s="119" t="str">
        <f>IF($J$9&gt;'Moors League'!P21,"Record","X")</f>
        <v>X</v>
      </c>
      <c r="R16" s="119" t="str">
        <f>IF($J$8&gt;'Moors League'!T21,"Record","X")</f>
        <v>X</v>
      </c>
      <c r="S16" s="119" t="str">
        <f>IF($J$9&gt;'Moors League'!X21,"Record","X")</f>
        <v>X</v>
      </c>
    </row>
    <row r="17" spans="1:19" s="98" customFormat="1" ht="21.75" customHeight="1">
      <c r="A17" s="93"/>
      <c r="B17" s="88"/>
      <c r="C17" s="188"/>
      <c r="D17" s="88"/>
      <c r="E17" s="88"/>
      <c r="F17" s="189"/>
      <c r="G17" s="189"/>
      <c r="H17" s="189"/>
      <c r="I17" s="88"/>
      <c r="J17" s="149"/>
      <c r="K17" s="88"/>
      <c r="M17" s="152" t="s">
        <v>80</v>
      </c>
      <c r="N17" s="119" t="str">
        <f>IF($J$6&gt;'Moors League'!D22,'Lane 1 Team Sheet'!$D$24,"X")</f>
        <v>X</v>
      </c>
      <c r="O17" s="119" t="str">
        <f>IF($J$6&gt;'Moors League'!H22,'Lane 2 Team Sheet'!$D$24,"X")</f>
        <v>X</v>
      </c>
      <c r="P17" s="119" t="str">
        <f>IF($J$6&gt;'Moors League'!$L22,'Lane 3 Team Sheet'!$D24,"X")</f>
        <v>X</v>
      </c>
      <c r="Q17" s="119" t="str">
        <f>IF($J$6&gt;'Moors League'!$P22,'Lane 4 Team Sheet'!$D24,"X")</f>
        <v>X</v>
      </c>
      <c r="R17" s="119" t="str">
        <f>IF($J$6&gt;'Moors League'!$T22,'Lane 5 Team Sheet'!$D24,"X")</f>
        <v>X</v>
      </c>
      <c r="S17" s="119" t="str">
        <f>IF($J$6&gt;'Moors League'!$X22,'Lane 6 Team Sheet'!$D24,"X")</f>
        <v>X</v>
      </c>
    </row>
    <row r="18" spans="1:19" s="98" customFormat="1" ht="21.75" customHeight="1">
      <c r="A18" s="93"/>
      <c r="B18" s="88"/>
      <c r="C18" s="188"/>
      <c r="D18" s="88"/>
      <c r="E18" s="88"/>
      <c r="F18" s="189"/>
      <c r="G18" s="189"/>
      <c r="H18" s="189"/>
      <c r="I18" s="88"/>
      <c r="J18" s="149"/>
      <c r="K18" s="88"/>
      <c r="M18" s="152" t="s">
        <v>81</v>
      </c>
      <c r="N18" s="119" t="str">
        <f>IF(J$7&gt;'Moors League'!D23,'Lane 1 Team Sheet'!D25,"X")</f>
        <v>X</v>
      </c>
      <c r="O18" s="119" t="str">
        <f>IF($J$7&gt;'Moors League'!H$23,'Lane 2 Team Sheet'!$D25,"X")</f>
        <v>X</v>
      </c>
      <c r="P18" s="119" t="str">
        <f>IF($J$7&gt;'Moors League'!$L23,'Lane 3 Team Sheet'!$D25,"X")</f>
        <v>X</v>
      </c>
      <c r="Q18" s="119" t="str">
        <f>IF($J$7&gt;'Moors League'!$P23,'Lane 4 Team Sheet'!$D25,"X")</f>
        <v>James Wyllie</v>
      </c>
      <c r="R18" s="119" t="str">
        <f>IF($J$7&gt;'Moors League'!$T23,'Lane 5 Team Sheet'!$D25,"X")</f>
        <v>X</v>
      </c>
      <c r="S18" s="119" t="str">
        <f>IF($J$7&gt;'Moors League'!$X23,'Lane 6 Team Sheet'!$D25,"X")</f>
        <v>X</v>
      </c>
    </row>
    <row r="19" spans="1:19" s="98" customFormat="1" ht="21.75" customHeight="1">
      <c r="A19" s="93"/>
      <c r="B19" s="88"/>
      <c r="C19" s="188"/>
      <c r="D19" s="88"/>
      <c r="E19" s="88"/>
      <c r="F19" s="189"/>
      <c r="G19" s="189"/>
      <c r="H19" s="189"/>
      <c r="I19" s="88"/>
      <c r="J19" s="149"/>
      <c r="K19" s="88"/>
      <c r="M19" s="152" t="s">
        <v>82</v>
      </c>
      <c r="N19" s="119" t="str">
        <f>IF($J$10&gt;'Moors League'!D24,'Lane 1 Team Sheet'!D26,"X")</f>
        <v>X</v>
      </c>
      <c r="O19" s="119" t="str">
        <f>IF($J$10&gt;'Moors League'!H$24,'Lane 2 Team Sheet'!$D$26,"X")</f>
        <v>X</v>
      </c>
      <c r="P19" s="119" t="str">
        <f>IF($J10&gt;'Moors League'!$L24,'Lane 3 Team Sheet'!$D26,"X")</f>
        <v>X</v>
      </c>
      <c r="Q19" s="119" t="str">
        <f>IF($J10&gt;'Moors League'!$P24,'Lane 4 Team Sheet'!$D26,"X")</f>
        <v>X</v>
      </c>
      <c r="R19" s="119" t="str">
        <f>IF($J10&gt;'Moors League'!$T24,'Lane 5 Team Sheet'!$D26,"X")</f>
        <v>X</v>
      </c>
      <c r="S19" s="119" t="str">
        <f>IF($J10&gt;'Moors League'!$X24,'Lane 6 Team Sheet'!$D26,"X")</f>
        <v>X</v>
      </c>
    </row>
    <row r="20" spans="1:19" s="98" customFormat="1" ht="21.75" customHeight="1">
      <c r="A20" s="93"/>
      <c r="B20" s="88"/>
      <c r="C20" s="188"/>
      <c r="D20" s="88"/>
      <c r="E20" s="88"/>
      <c r="F20" s="189"/>
      <c r="G20" s="189"/>
      <c r="H20" s="189"/>
      <c r="I20" s="88"/>
      <c r="J20" s="149"/>
      <c r="K20" s="88"/>
      <c r="M20" s="152" t="s">
        <v>83</v>
      </c>
      <c r="N20" s="119" t="str">
        <f>IF($J$11&gt;'Moors League'!D25,'Lane 1 Team Sheet'!D27,"X")</f>
        <v>X</v>
      </c>
      <c r="O20" s="119" t="str">
        <f>IF($J$11&gt;'Moors League'!H$25,'Lane 2 Team Sheet'!$D$27,"X")</f>
        <v>X</v>
      </c>
      <c r="P20" s="119" t="str">
        <f>IF($J11&gt;'Moors League'!$L25,'Lane 3 Team Sheet'!$D27,"X")</f>
        <v>X</v>
      </c>
      <c r="Q20" s="119" t="str">
        <f>IF($J11&gt;'Moors League'!$P25,'Lane 4 Team Sheet'!$D27,"X")</f>
        <v>X</v>
      </c>
      <c r="R20" s="119" t="str">
        <f>IF($J11&gt;'Moors League'!$T25,'Lane 5 Team Sheet'!$D27,"X")</f>
        <v>X</v>
      </c>
      <c r="S20" s="119" t="str">
        <f>IF($J11&gt;'Moors League'!$X25,'Lane 6 Team Sheet'!$D27,"X")</f>
        <v>X</v>
      </c>
    </row>
    <row r="21" spans="1:19" s="98" customFormat="1" ht="21.75" customHeight="1">
      <c r="A21" s="93"/>
      <c r="B21" s="88"/>
      <c r="C21" s="188"/>
      <c r="D21" s="88"/>
      <c r="E21" s="88"/>
      <c r="F21" s="189"/>
      <c r="G21" s="189"/>
      <c r="H21" s="189"/>
      <c r="I21" s="88"/>
      <c r="J21" s="149"/>
      <c r="K21" s="88"/>
      <c r="M21" s="152" t="s">
        <v>84</v>
      </c>
      <c r="N21" s="119" t="str">
        <f>IF($J$12&gt;'Moors League'!D26,'Lane 1 Team Sheet'!$D28,"X")</f>
        <v>X</v>
      </c>
      <c r="O21" s="119" t="str">
        <f>IF($J$12&gt;'Moors League'!H26,'Lane 2 Team Sheet'!D28,"X")</f>
        <v>X</v>
      </c>
      <c r="P21" s="119" t="str">
        <f>IF($J$12&gt;'Moors League'!$L26,'Lane 3 Team Sheet'!$D28,"X")</f>
        <v>X</v>
      </c>
      <c r="Q21" s="119" t="str">
        <f>IF($J$12&gt;'Moors League'!$P26,'Lane 4 Team Sheet'!$D28,"X")</f>
        <v>X</v>
      </c>
      <c r="R21" s="119" t="str">
        <f>IF($J$12&gt;'Moors League'!$T26,'Lane 5 Team Sheet'!$D28,"X")</f>
        <v>X</v>
      </c>
      <c r="S21" s="119" t="str">
        <f>IF($J$12&gt;'Moors League'!$X26,'Lane 6 Team Sheet'!$D28,"X")</f>
        <v>X</v>
      </c>
    </row>
    <row r="22" spans="1:19" s="98" customFormat="1" ht="21.75" customHeight="1">
      <c r="A22" s="93"/>
      <c r="B22" s="88"/>
      <c r="C22" s="188"/>
      <c r="D22" s="88"/>
      <c r="E22" s="88"/>
      <c r="F22" s="189"/>
      <c r="G22" s="189"/>
      <c r="H22" s="189"/>
      <c r="I22" s="88"/>
      <c r="J22" s="149"/>
      <c r="K22" s="88"/>
      <c r="M22" s="152" t="s">
        <v>85</v>
      </c>
      <c r="N22" s="119" t="str">
        <f>IF($J$13&gt;'Moors League'!D27,'Lane 1 Team Sheet'!D29,"X")</f>
        <v>X</v>
      </c>
      <c r="O22" s="119" t="str">
        <f>IF($J$13&gt;'Moors League'!H27,'Lane 2 Team Sheet'!$D$29,"X")</f>
        <v>X</v>
      </c>
      <c r="P22" s="119" t="str">
        <f>IF($J$13&gt;'Moors League'!$L27,'Lane 3 Team Sheet'!$D29,"X")</f>
        <v>X</v>
      </c>
      <c r="Q22" s="119" t="str">
        <f>IF($J$13&gt;'Moors League'!$P27,'Lane 4 Team Sheet'!$D29,"X")</f>
        <v>X</v>
      </c>
      <c r="R22" s="119" t="str">
        <f>IF($J$13&gt;'Moors League'!$T27,'Lane 5 Team Sheet'!$D29,"X")</f>
        <v>X</v>
      </c>
      <c r="S22" s="119" t="str">
        <f>IF($J$13&gt;'Moors League'!$X27,'Lane 6 Team Sheet'!$D29,"X")</f>
        <v>X</v>
      </c>
    </row>
    <row r="23" spans="1:19" s="98" customFormat="1" ht="21.75" customHeight="1">
      <c r="A23" s="93"/>
      <c r="B23" s="88"/>
      <c r="C23" s="188"/>
      <c r="D23" s="88"/>
      <c r="E23" s="88"/>
      <c r="F23" s="189"/>
      <c r="G23" s="189"/>
      <c r="H23" s="189"/>
      <c r="I23" s="88"/>
      <c r="J23" s="149"/>
      <c r="K23" s="88"/>
      <c r="M23" s="152" t="s">
        <v>99</v>
      </c>
      <c r="N23" s="159"/>
      <c r="O23" s="159"/>
      <c r="P23" s="159"/>
      <c r="Q23" s="159"/>
      <c r="R23" s="159"/>
      <c r="S23" s="159"/>
    </row>
    <row r="24" spans="1:19" s="98" customFormat="1" ht="21.75" customHeight="1">
      <c r="A24" s="93"/>
      <c r="B24" s="88"/>
      <c r="C24" s="188"/>
      <c r="D24" s="88"/>
      <c r="E24" s="88"/>
      <c r="F24" s="189"/>
      <c r="G24" s="189"/>
      <c r="H24" s="189"/>
      <c r="I24" s="88"/>
      <c r="J24" s="149"/>
      <c r="K24" s="88"/>
      <c r="M24" s="152" t="s">
        <v>86</v>
      </c>
      <c r="N24" s="119" t="str">
        <f>IF($J$10&gt;'Moors League'!D29,'Lane 1 Team Sheet'!D32,"X")</f>
        <v>X</v>
      </c>
      <c r="O24" s="119" t="str">
        <f>IF($J$10&gt;'Moors League'!H$29,'Lane 2 Team Sheet'!$D$32,"X")</f>
        <v>X</v>
      </c>
      <c r="P24" s="119" t="str">
        <f>IF($J$10&gt;'Moors League'!$L29,'Lane 3 Team Sheet'!$D32,"X")</f>
        <v>X</v>
      </c>
      <c r="Q24" s="119" t="str">
        <f>IF($J$10&gt;'Moors League'!$P29,'Lane 4 Team Sheet'!$D32,"X")</f>
        <v>X</v>
      </c>
      <c r="R24" s="119" t="str">
        <f>IF($J$10&gt;'Moors League'!$T29,'Lane 5 Team Sheet'!$D32,"X")</f>
        <v>X</v>
      </c>
      <c r="S24" s="119" t="str">
        <f>IF($J$10&gt;'Moors League'!$X29,'Lane 6 Team Sheet'!$D32,"X")</f>
        <v>X</v>
      </c>
    </row>
    <row r="25" spans="1:19" s="98" customFormat="1" ht="21.75" customHeight="1">
      <c r="A25" s="93"/>
      <c r="B25" s="88"/>
      <c r="C25" s="188"/>
      <c r="D25" s="88"/>
      <c r="E25" s="88"/>
      <c r="F25" s="189"/>
      <c r="G25" s="189"/>
      <c r="H25" s="189"/>
      <c r="I25" s="88"/>
      <c r="J25" s="149"/>
      <c r="K25" s="88"/>
      <c r="M25" s="152" t="s">
        <v>87</v>
      </c>
      <c r="N25" s="119" t="str">
        <f>IF($J$11&gt;'Moors League'!D30,'Lane 1 Team Sheet'!D33,"X")</f>
        <v>X</v>
      </c>
      <c r="O25" s="119" t="str">
        <f>IF($J$11&gt;'Moors League'!H$30,'Lane 2 Team Sheet'!$D$33,"X")</f>
        <v>X</v>
      </c>
      <c r="P25" s="119" t="str">
        <f>IF($J$11&gt;'Moors League'!$L30,'Lane 3 Team Sheet'!$D33,"X")</f>
        <v>X</v>
      </c>
      <c r="Q25" s="119" t="str">
        <f>IF($J$11&gt;'Moors League'!$P30,'Lane 4 Team Sheet'!$D33,"X")</f>
        <v>X</v>
      </c>
      <c r="R25" s="119" t="str">
        <f>IF($J$11&gt;'Moors League'!$T30,'Lane 5 Team Sheet'!$D33,"X")</f>
        <v>X</v>
      </c>
      <c r="S25" s="119" t="str">
        <f>IF($J$11&gt;'Moors League'!$X30,'Lane 6 Team Sheet'!$D33,"X")</f>
        <v>X</v>
      </c>
    </row>
    <row r="26" spans="1:19" s="98" customFormat="1" ht="21.75" customHeight="1">
      <c r="A26" s="93"/>
      <c r="B26" s="88"/>
      <c r="C26" s="188"/>
      <c r="D26" s="88"/>
      <c r="E26" s="88"/>
      <c r="F26" s="189"/>
      <c r="G26" s="189"/>
      <c r="H26" s="189"/>
      <c r="I26" s="88"/>
      <c r="J26" s="190"/>
      <c r="K26" s="88"/>
      <c r="M26" s="152" t="s">
        <v>88</v>
      </c>
      <c r="N26" s="119" t="str">
        <f>IF($J$12&gt;'Moors League'!D31,'Lane 1 Team Sheet'!$D34,"X")</f>
        <v>X</v>
      </c>
      <c r="O26" s="119" t="str">
        <f>IF($J$12&gt;'Moors League'!H31,'Lane 2 Team Sheet'!D34,"X")</f>
        <v>X</v>
      </c>
      <c r="P26" s="119" t="str">
        <f>IF($J$12&gt;'Moors League'!$L31,'Lane 3 Team Sheet'!$D34,"X")</f>
        <v>X</v>
      </c>
      <c r="Q26" s="119" t="str">
        <f>IF($J$12&gt;'Moors League'!$P31,'Lane 4 Team Sheet'!$D34,"X")</f>
        <v>X</v>
      </c>
      <c r="R26" s="119" t="str">
        <f>IF($J$12&gt;'Moors League'!$T31,'Lane 5 Team Sheet'!$D34,"X")</f>
        <v>X</v>
      </c>
      <c r="S26" s="119" t="str">
        <f>IF($J$12&gt;'Moors League'!$X31,'Lane 6 Team Sheet'!$D34,"X")</f>
        <v>X</v>
      </c>
    </row>
    <row r="27" spans="1:19" s="98" customFormat="1" ht="21.75" customHeight="1">
      <c r="A27" s="93"/>
      <c r="B27" s="88"/>
      <c r="C27" s="188"/>
      <c r="D27" s="88"/>
      <c r="E27" s="88"/>
      <c r="F27" s="189"/>
      <c r="G27" s="189"/>
      <c r="H27" s="189"/>
      <c r="I27" s="88"/>
      <c r="J27" s="149"/>
      <c r="K27" s="88"/>
      <c r="M27" s="152" t="s">
        <v>89</v>
      </c>
      <c r="N27" s="119" t="str">
        <f>IF($J$13&gt;'Moors League'!D32,'Lane 1 Team Sheet'!D35,"X")</f>
        <v>X</v>
      </c>
      <c r="O27" s="119" t="str">
        <f>IF($J$13&gt;'Moors League'!H32,'Lane 2 Team Sheet'!$D$35,"X")</f>
        <v>X</v>
      </c>
      <c r="P27" s="119" t="str">
        <f>IF($J$13&gt;'Moors League'!$L32,'Lane 3 Team Sheet'!$D35,"X")</f>
        <v>X</v>
      </c>
      <c r="Q27" s="119" t="str">
        <f>IF($J$13&gt;'Moors League'!$P32,'Lane 4 Team Sheet'!$D35,"X")</f>
        <v>X</v>
      </c>
      <c r="R27" s="119" t="str">
        <f>IF($J$13&gt;'Moors League'!$T32,'Lane 5 Team Sheet'!$D35,"X")</f>
        <v>X</v>
      </c>
      <c r="S27" s="119" t="str">
        <f>IF($J$13&gt;'Moors League'!$X32,'Lane 6 Team Sheet'!$D35,"X")</f>
        <v>X</v>
      </c>
    </row>
    <row r="28" spans="1:19" s="98" customFormat="1" ht="21.75" customHeight="1">
      <c r="A28" s="93"/>
      <c r="B28" s="88"/>
      <c r="C28" s="188"/>
      <c r="D28" s="88"/>
      <c r="E28" s="88"/>
      <c r="F28" s="189"/>
      <c r="G28" s="189"/>
      <c r="H28" s="189"/>
      <c r="I28" s="88"/>
      <c r="J28" s="149"/>
      <c r="K28" s="88"/>
      <c r="M28" s="152" t="s">
        <v>90</v>
      </c>
      <c r="N28" s="119" t="str">
        <f>IF($J$6&gt;'Moors League'!D33,'Lane 1 Team Sheet'!$D$36,"X")</f>
        <v>X</v>
      </c>
      <c r="O28" s="119" t="str">
        <f>IF($J$6&gt;'Moors League'!H33,'Lane 2 Team Sheet'!$D$36,"X")</f>
        <v>X</v>
      </c>
      <c r="P28" s="119" t="str">
        <f>IF($J$6&gt;'Moors League'!$L33,'Lane 3 Team Sheet'!$D36,"X")</f>
        <v>X</v>
      </c>
      <c r="Q28" s="119" t="str">
        <f>IF($J$6&gt;'Moors League'!$P33,'Lane 4 Team Sheet'!$D36,"X")</f>
        <v>X</v>
      </c>
      <c r="R28" s="119" t="str">
        <f>IF($J$6&gt;'Moors League'!$T33,'Lane 5 Team Sheet'!$D36,"X")</f>
        <v>X</v>
      </c>
      <c r="S28" s="119" t="str">
        <f>IF($J$6&gt;'Moors League'!$X33,'Lane 6 Team Sheet'!$D36,"X")</f>
        <v>X</v>
      </c>
    </row>
    <row r="29" spans="1:19" s="98" customFormat="1" ht="21.75" customHeight="1">
      <c r="A29" s="93"/>
      <c r="B29" s="94"/>
      <c r="C29" s="94"/>
      <c r="D29" s="100"/>
      <c r="E29" s="99"/>
      <c r="F29" s="114"/>
      <c r="G29" s="93"/>
      <c r="H29" s="93"/>
      <c r="M29" s="152" t="s">
        <v>91</v>
      </c>
      <c r="N29" s="119" t="str">
        <f>IF(J$7&gt;'Moors League'!D34,'Lane 1 Team Sheet'!D37,"X")</f>
        <v>X</v>
      </c>
      <c r="O29" s="119" t="str">
        <f>IF($J$7&gt;'Moors League'!H34,'Lane 2 Team Sheet'!$D37,"X")</f>
        <v>X</v>
      </c>
      <c r="P29" s="119" t="str">
        <f>IF($J$7&gt;'Moors League'!$L34,'Lane 3 Team Sheet'!$D37,"X")</f>
        <v>X</v>
      </c>
      <c r="Q29" s="119" t="str">
        <f>IF($J$7&gt;'Moors League'!$P34,'Lane 4 Team Sheet'!$D37,"X")</f>
        <v>X</v>
      </c>
      <c r="R29" s="119" t="str">
        <f>IF($J$7&gt;'Moors League'!$T34,'Lane 5 Team Sheet'!$D37,"X")</f>
        <v>X</v>
      </c>
      <c r="S29" s="119" t="str">
        <f>IF($J$7&gt;'Moors League'!$X34,'Lane 6 Team Sheet'!$D37,"X")</f>
        <v>X</v>
      </c>
    </row>
    <row r="30" spans="1:19" s="98" customFormat="1" ht="21.75" customHeight="1">
      <c r="A30" s="93"/>
      <c r="B30" s="101"/>
      <c r="C30" s="101"/>
      <c r="D30" s="95"/>
      <c r="E30" s="99"/>
      <c r="F30" s="115"/>
      <c r="G30" s="93"/>
      <c r="H30" s="93"/>
      <c r="M30" s="152" t="s">
        <v>100</v>
      </c>
      <c r="N30" s="119" t="str">
        <f>IF($J$14&gt;'Moors League'!D35,"Record","X")</f>
        <v>X</v>
      </c>
      <c r="O30" s="119" t="str">
        <f>IF($J$14&gt;'Moors League'!H35,"Record","X")</f>
        <v>X</v>
      </c>
      <c r="P30" s="119" t="str">
        <f>IF($J$14&gt;'Moors League'!L35,"Record","X")</f>
        <v>X</v>
      </c>
      <c r="Q30" s="119" t="str">
        <f>IF($J$14&gt;'Moors League'!P35,"Record","X")</f>
        <v>X</v>
      </c>
      <c r="R30" s="119" t="str">
        <f>IF($J$8&gt;'Moors League'!T35,"Record","X")</f>
        <v>X</v>
      </c>
      <c r="S30" s="119" t="str">
        <f>IF($J$14&gt;'Moors League'!X35,"Record","X")</f>
        <v>X</v>
      </c>
    </row>
    <row r="31" spans="1:19" s="98" customFormat="1" ht="21.75" customHeight="1">
      <c r="A31" s="93"/>
      <c r="B31" s="94"/>
      <c r="C31" s="94"/>
      <c r="D31" s="95"/>
      <c r="E31" s="99"/>
      <c r="F31" s="114"/>
      <c r="G31" s="93"/>
      <c r="H31" s="93"/>
      <c r="M31" s="152" t="s">
        <v>101</v>
      </c>
      <c r="N31" s="119" t="str">
        <f>IF($J$15&gt;'Moors League'!D36,"Record","X")</f>
        <v>X</v>
      </c>
      <c r="O31" s="119" t="str">
        <f>IF($J$15&gt;'Moors League'!H36,"Record","X")</f>
        <v>X</v>
      </c>
      <c r="P31" s="119" t="str">
        <f>IF($J$15&gt;'Moors League'!L36,"Record","X")</f>
        <v>X</v>
      </c>
      <c r="Q31" s="119" t="str">
        <f>IF($J$15&gt;'Moors League'!P36,"Record","X")</f>
        <v>X</v>
      </c>
      <c r="R31" s="119" t="str">
        <f>IF($J$8&gt;'Moors League'!T36,"Record","X")</f>
        <v>X</v>
      </c>
      <c r="S31" s="119" t="str">
        <f>IF($J$15&gt;'Moors League'!X36,"Record","X")</f>
        <v>X</v>
      </c>
    </row>
    <row r="32" spans="1:19" s="98" customFormat="1" ht="21.75" customHeight="1">
      <c r="A32" s="93"/>
      <c r="B32" s="101"/>
      <c r="C32" s="101"/>
      <c r="D32" s="95"/>
      <c r="E32" s="99"/>
      <c r="F32" s="114"/>
      <c r="G32" s="93"/>
      <c r="H32" s="93"/>
      <c r="M32" s="152" t="s">
        <v>102</v>
      </c>
      <c r="N32" s="119" t="str">
        <f>IF($J$14&gt;'Moors League'!D37,"Record","X")</f>
        <v>X</v>
      </c>
      <c r="O32" s="119" t="str">
        <f>IF($J$14&gt;'Moors League'!H37,"Record","X")</f>
        <v>X</v>
      </c>
      <c r="P32" s="119" t="str">
        <f>IF($J$14&gt;'Moors League'!L37,"Record","X")</f>
        <v>X</v>
      </c>
      <c r="Q32" s="119" t="str">
        <f>IF($J$14&gt;'Moors League'!P37,"Record","X")</f>
        <v>X</v>
      </c>
      <c r="R32" s="119" t="str">
        <f>IF($J$8&gt;'Moors League'!T37,"Record","X")</f>
        <v>X</v>
      </c>
      <c r="S32" s="119" t="str">
        <f>IF($J$14&gt;'Moors League'!X37,"Record","X")</f>
        <v>X</v>
      </c>
    </row>
    <row r="33" spans="1:19" s="98" customFormat="1" ht="21.75" customHeight="1">
      <c r="A33" s="93"/>
      <c r="B33" s="101"/>
      <c r="C33" s="101"/>
      <c r="D33" s="95"/>
      <c r="E33" s="99"/>
      <c r="F33" s="114"/>
      <c r="G33" s="93"/>
      <c r="H33" s="93"/>
      <c r="M33" s="152" t="s">
        <v>103</v>
      </c>
      <c r="N33" s="119" t="str">
        <f>IF($J$15&gt;'Moors League'!D38,"Record","X")</f>
        <v>X</v>
      </c>
      <c r="O33" s="119" t="str">
        <f>IF($J$15&gt;'Moors League'!H38,"Record","X")</f>
        <v>X</v>
      </c>
      <c r="P33" s="119" t="str">
        <f>IF($J$15&gt;'Moors League'!L38,"Record","X")</f>
        <v>X</v>
      </c>
      <c r="Q33" s="119" t="str">
        <f>IF($J$15&gt;'Moors League'!P38,"Record","X")</f>
        <v>X</v>
      </c>
      <c r="R33" s="119" t="str">
        <f>IF($J$8&gt;'Moors League'!T38,"Record","X")</f>
        <v>X</v>
      </c>
      <c r="S33" s="119" t="str">
        <f>IF($J$15&gt;'Moors League'!X38,"Record","X")</f>
        <v>X</v>
      </c>
    </row>
    <row r="34" spans="1:19" s="98" customFormat="1" ht="21.75" customHeight="1">
      <c r="A34" s="93"/>
      <c r="B34" s="101"/>
      <c r="C34" s="101"/>
      <c r="D34" s="95"/>
      <c r="E34" s="99"/>
      <c r="F34" s="114"/>
      <c r="G34" s="93"/>
      <c r="H34" s="93"/>
      <c r="M34" s="152" t="s">
        <v>104</v>
      </c>
      <c r="N34" s="119" t="str">
        <f>IF($J$14&gt;'Moors League'!D39,"Record","X")</f>
        <v>X</v>
      </c>
      <c r="O34" s="119" t="str">
        <f>IF($J$14&gt;'Moors League'!H39,"Record","X")</f>
        <v>X</v>
      </c>
      <c r="P34" s="119" t="str">
        <f>IF($J$14&gt;'Moors League'!L39,"Record","X")</f>
        <v>X</v>
      </c>
      <c r="Q34" s="119" t="str">
        <f>IF($J$14&gt;'Moors League'!P39,"Record","X")</f>
        <v>X</v>
      </c>
      <c r="R34" s="119" t="str">
        <f>IF($J$8&gt;'Moors League'!T39,"Record","X")</f>
        <v>X</v>
      </c>
      <c r="S34" s="119" t="str">
        <f>IF($J$14&gt;'Moors League'!X39,"Record","X")</f>
        <v>X</v>
      </c>
    </row>
    <row r="35" spans="1:19" s="98" customFormat="1" ht="21.75" customHeight="1">
      <c r="A35" s="93"/>
      <c r="B35" s="101"/>
      <c r="C35" s="101"/>
      <c r="D35" s="95"/>
      <c r="E35" s="99"/>
      <c r="F35" s="114"/>
      <c r="G35" s="93"/>
      <c r="H35" s="93"/>
      <c r="M35" s="152" t="s">
        <v>105</v>
      </c>
      <c r="N35" s="119" t="str">
        <f>IF($J$15&gt;'Moors League'!D40,"Record","X")</f>
        <v>X</v>
      </c>
      <c r="O35" s="119" t="str">
        <f>IF($J$15&gt;'Moors League'!H40,"Record","X")</f>
        <v>X</v>
      </c>
      <c r="P35" s="119" t="str">
        <f>IF($J$15&gt;'Moors League'!L40,"Record","X")</f>
        <v>X</v>
      </c>
      <c r="Q35" s="119" t="str">
        <f>IF($J$15&gt;'Moors League'!P40,"Record","X")</f>
        <v>X</v>
      </c>
      <c r="R35" s="119" t="str">
        <f>IF($J$8&gt;'Moors League'!T40,"Record","X")</f>
        <v>X</v>
      </c>
      <c r="S35" s="119" t="str">
        <f>IF($J$15&gt;'Moors League'!X40,"Record","X")</f>
        <v>X</v>
      </c>
    </row>
    <row r="36" spans="5:19" ht="21.75" customHeight="1">
      <c r="E36" s="50"/>
      <c r="F36" s="116"/>
      <c r="M36" s="152" t="s">
        <v>92</v>
      </c>
      <c r="N36" s="119" t="str">
        <f>IF(J$4&gt;'Moors League'!D41,'Lane 1 Team Sheet'!D50,"X")</f>
        <v>X</v>
      </c>
      <c r="O36" s="119" t="str">
        <f>IF($J$4&gt;'Moors League'!H41,'Lane 2 Team Sheet'!$D50,"X")</f>
        <v>X</v>
      </c>
      <c r="P36" s="119" t="str">
        <f>IF($J$4&gt;'Moors League'!$L41,'Lane 3 Team Sheet'!$D50,"X")</f>
        <v>X</v>
      </c>
      <c r="Q36" s="119" t="str">
        <f>IF($J$4&gt;'Moors League'!$P41,'Lane 4 Team Sheet'!$D50,"X")</f>
        <v>X</v>
      </c>
      <c r="R36" s="119" t="str">
        <f>IF($J$4&gt;'Moors League'!$T41,'Lane 5 Team Sheet'!$D50,"X")</f>
        <v>X</v>
      </c>
      <c r="S36" s="119" t="str">
        <f>IF($J$4&gt;'Moors League'!$X41,'Lane 6 Team Sheet'!$D50,"X")</f>
        <v>X</v>
      </c>
    </row>
    <row r="37" spans="13:19" ht="21.75" customHeight="1">
      <c r="M37" s="152" t="s">
        <v>93</v>
      </c>
      <c r="N37" s="119" t="str">
        <f>IF(J$5&gt;'Moors League'!D42,'Lane 1 Team Sheet'!D51,"X")</f>
        <v>X</v>
      </c>
      <c r="O37" s="119" t="str">
        <f>IF($J$5&gt;'Moors League'!H42,'Lane 2 Team Sheet'!$D51,"X")</f>
        <v>X</v>
      </c>
      <c r="P37" s="119" t="str">
        <f>IF($J$5&gt;'Moors League'!$L42,'Lane 3 Team Sheet'!$D51,"X")</f>
        <v>X</v>
      </c>
      <c r="Q37" s="119" t="str">
        <f>IF($J$5&gt;'Moors League'!$P42,'Lane 4 Team Sheet'!$D51,"X")</f>
        <v>X</v>
      </c>
      <c r="R37" s="119" t="str">
        <f>IF($J$5&gt;'Moors League'!$T42,'Lane 5 Team Sheet'!$D51,"X")</f>
        <v>X</v>
      </c>
      <c r="S37" s="119" t="str">
        <f>IF($J$5&gt;'Moors League'!$X42,'Lane 6 Team Sheet'!$D51,"X")</f>
        <v>X</v>
      </c>
    </row>
    <row r="38" spans="13:19" ht="21.75" customHeight="1">
      <c r="M38" s="152" t="s">
        <v>94</v>
      </c>
      <c r="N38" s="119" t="str">
        <f>IF(J$4&gt;'Moors League'!D43,'Lane 1 Team Sheet'!D52,"X")</f>
        <v>X</v>
      </c>
      <c r="O38" s="119" t="str">
        <f>IF($J$4&gt;'Moors League'!H43,'Lane 2 Team Sheet'!$D52,"X")</f>
        <v>X</v>
      </c>
      <c r="P38" s="119" t="str">
        <f>IF($J$4&gt;'Moors League'!$L43,'Lane 3 Team Sheet'!$D52,"X")</f>
        <v>X</v>
      </c>
      <c r="Q38" s="119" t="str">
        <f>IF($J$4&gt;'Moors League'!$P43,'Lane 4 Team Sheet'!$D52,"X")</f>
        <v>X</v>
      </c>
      <c r="R38" s="119" t="str">
        <f>IF($J$4&gt;'Moors League'!$T43,'Lane 5 Team Sheet'!$D52,"X")</f>
        <v>X</v>
      </c>
      <c r="S38" s="119" t="str">
        <f>IF($J$4&gt;'Moors League'!$X43,'Lane 6 Team Sheet'!$D52,"X")</f>
        <v>X</v>
      </c>
    </row>
    <row r="39" spans="13:19" ht="21.75" customHeight="1">
      <c r="M39" s="152" t="s">
        <v>95</v>
      </c>
      <c r="N39" s="119" t="str">
        <f>IF(J$5&gt;'Moors League'!D44,'Lane 1 Team Sheet'!D53,"X")</f>
        <v>X</v>
      </c>
      <c r="O39" s="119" t="str">
        <f>IF($J$5&gt;'Moors League'!H44,'Lane 2 Team Sheet'!$D53,"X")</f>
        <v>X</v>
      </c>
      <c r="P39" s="119" t="str">
        <f>IF($J$5&gt;'Moors League'!$L44,'Lane 3 Team Sheet'!$D53,"X")</f>
        <v>X</v>
      </c>
      <c r="Q39" s="119" t="str">
        <f>IF($J$5&gt;'Moors League'!$P44,'Lane 4 Team Sheet'!$D53,"X")</f>
        <v>X</v>
      </c>
      <c r="R39" s="119" t="str">
        <f>IF($J$5&gt;'Moors League'!$T44,'Lane 5 Team Sheet'!$D53,"X")</f>
        <v>X</v>
      </c>
      <c r="S39" s="119" t="str">
        <f>IF($J$5&gt;'Moors League'!$X44,'Lane 6 Team Sheet'!$D53,"X")</f>
        <v>X</v>
      </c>
    </row>
    <row r="40" spans="13:19" ht="21.75" customHeight="1">
      <c r="M40" s="152" t="s">
        <v>96</v>
      </c>
      <c r="N40" s="119" t="str">
        <f>IF(J$4&gt;'Moors League'!D45,'Lane 1 Team Sheet'!D54,"X")</f>
        <v>X</v>
      </c>
      <c r="O40" s="119" t="str">
        <f>IF($J$4&gt;'Moors League'!H45,'Lane 2 Team Sheet'!$D54,"X")</f>
        <v>X</v>
      </c>
      <c r="P40" s="119" t="str">
        <f>IF($J$4&gt;'Moors League'!$L45,'Lane 3 Team Sheet'!$D54,"X")</f>
        <v>X</v>
      </c>
      <c r="Q40" s="119" t="str">
        <f>IF($J$4&gt;'Moors League'!$P45,'Lane 4 Team Sheet'!$D54,"X")</f>
        <v>X</v>
      </c>
      <c r="R40" s="119" t="str">
        <f>IF($J$4&gt;'Moors League'!$T45,'Lane 5 Team Sheet'!$D54,"X")</f>
        <v>X</v>
      </c>
      <c r="S40" s="119" t="str">
        <f>IF($J$4&gt;'Moors League'!$X45,'Lane 6 Team Sheet'!$D54,"X")</f>
        <v>X</v>
      </c>
    </row>
    <row r="41" spans="13:19" ht="21.75" customHeight="1">
      <c r="M41" s="152" t="s">
        <v>97</v>
      </c>
      <c r="N41" s="119" t="str">
        <f>IF(J$5&gt;'Moors League'!D46,'Lane 1 Team Sheet'!D55,"X")</f>
        <v>X</v>
      </c>
      <c r="O41" s="119" t="str">
        <f>IF($J$5&gt;'Moors League'!H46,'Lane 2 Team Sheet'!$D55,"X")</f>
        <v>X</v>
      </c>
      <c r="P41" s="119" t="str">
        <f>IF($J$5&gt;'Moors League'!$L46,'Lane 3 Team Sheet'!$D57,"X")</f>
        <v>X</v>
      </c>
      <c r="Q41" s="119" t="str">
        <f>IF($J$5&gt;'Moors League'!$P46,'Lane 4 Team Sheet'!$D55,"X")</f>
        <v>X</v>
      </c>
      <c r="R41" s="119" t="str">
        <f>IF($J$5&gt;'Moors League'!$T46,'Lane 5 Team Sheet'!$D55,"X")</f>
        <v>X</v>
      </c>
      <c r="S41" s="119" t="str">
        <f>IF($J$5&gt;'Moors League'!$X46,'Lane 6 Team Sheet'!$D55,"X")</f>
        <v>X</v>
      </c>
    </row>
    <row r="42" spans="13:19" ht="31.5" customHeight="1" thickBot="1">
      <c r="M42" s="40" t="s">
        <v>98</v>
      </c>
      <c r="N42" s="159"/>
      <c r="O42" s="160"/>
      <c r="P42" s="160"/>
      <c r="Q42" s="161"/>
      <c r="R42" s="161"/>
      <c r="S42" s="161"/>
    </row>
  </sheetData>
  <sheetProtection password="8D01" sheet="1"/>
  <mergeCells count="2">
    <mergeCell ref="A2:B2"/>
    <mergeCell ref="N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 </cp:lastModifiedBy>
  <cp:lastPrinted>2014-01-27T16:51:50Z</cp:lastPrinted>
  <dcterms:created xsi:type="dcterms:W3CDTF">2006-02-26T16:54:02Z</dcterms:created>
  <dcterms:modified xsi:type="dcterms:W3CDTF">2016-05-24T17:54:51Z</dcterms:modified>
  <cp:category/>
  <cp:version/>
  <cp:contentType/>
  <cp:contentStatus/>
</cp:coreProperties>
</file>