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240" windowHeight="8385" tabRatio="852" activeTab="5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Records" sheetId="8" r:id="rId8"/>
  </sheets>
  <definedNames>
    <definedName name="_xlfn.RTD" hidden="1">#NAME?</definedName>
    <definedName name="place" localSheetId="0">'Moors League'!$D$90:$E$94</definedName>
    <definedName name="points">'Moors League'!$X$9:$Y$11</definedName>
    <definedName name="position">'Moors League'!$X$9:$Y$17</definedName>
    <definedName name="_xlnm.Print_Area" localSheetId="0">'Moors League'!$A$1:$V$72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Breaststroke legs length 2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Kicked into turn (left position on back)</t>
        </r>
      </text>
    </comment>
    <comment ref="P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Start before signal</t>
        </r>
      </text>
    </comment>
    <comment ref="T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2 Strokes underwater at start</t>
        </r>
      </text>
    </comment>
    <comment ref="P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P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Arms not Simultaneous at start of breaststroke</t>
        </r>
      </text>
    </comment>
    <comment ref="P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turn 1</t>
        </r>
      </text>
    </comment>
  </commentList>
</comments>
</file>

<file path=xl/sharedStrings.xml><?xml version="1.0" encoding="utf-8"?>
<sst xmlns="http://schemas.openxmlformats.org/spreadsheetml/2006/main" count="2073" uniqueCount="457">
  <si>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</si>
  <si>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</si>
  <si>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</si>
  <si>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</si>
  <si>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</si>
  <si>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</si>
  <si>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</si>
  <si>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</si>
  <si>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</si>
  <si>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</si>
  <si>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</si>
  <si>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</si>
  <si>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</si>
  <si>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</si>
  <si>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</si>
  <si>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</si>
  <si>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</si>
  <si>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</si>
  <si>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</si>
  <si>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</si>
  <si>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</si>
  <si>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</si>
  <si>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</si>
  <si>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</si>
  <si>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</si>
  <si>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</si>
  <si>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</si>
  <si>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</si>
  <si>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</si>
  <si>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</si>
  <si>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</si>
  <si>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</si>
  <si>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</si>
  <si>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</si>
  <si>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</si>
  <si>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</si>
  <si>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</si>
  <si>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</si>
  <si>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</si>
  <si>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</si>
  <si>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</si>
  <si>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</si>
  <si>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</si>
  <si>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</si>
  <si>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</si>
  <si>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</si>
  <si>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</si>
  <si>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</si>
  <si>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</si>
  <si>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</si>
  <si>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</si>
  <si>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</si>
  <si>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</si>
  <si>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</si>
  <si>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</si>
  <si>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</si>
  <si>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</si>
  <si>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</si>
  <si>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</si>
  <si>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</si>
  <si>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</si>
  <si>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</si>
  <si>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</si>
  <si>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</si>
  <si>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</si>
  <si>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</si>
  <si>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</si>
  <si>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</si>
  <si>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</si>
  <si>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</si>
  <si>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</si>
  <si>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</si>
  <si>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</si>
  <si>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</si>
  <si>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</si>
  <si>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</si>
  <si>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</si>
  <si>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</si>
  <si>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</si>
  <si>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</si>
  <si>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</si>
  <si>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</si>
  <si>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</si>
  <si>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</si>
  <si>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</si>
  <si>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</si>
  <si>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</si>
  <si>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</si>
  <si>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</si>
  <si>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</si>
  <si>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</si>
  <si>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</si>
  <si>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</si>
  <si>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</si>
  <si>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</si>
  <si>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</si>
  <si>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</si>
  <si>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</si>
  <si>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</si>
  <si>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</si>
  <si>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</si>
  <si>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</si>
  <si>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</si>
  <si>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</si>
  <si>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</si>
  <si>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</si>
  <si>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</si>
  <si>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</si>
  <si>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</si>
  <si>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</si>
  <si>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</si>
  <si>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</si>
  <si>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</si>
  <si>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</si>
  <si>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</si>
  <si>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</si>
  <si>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</si>
  <si>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</si>
  <si>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</si>
  <si>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</si>
  <si>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</si>
  <si>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</si>
  <si>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</si>
  <si>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</si>
  <si>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</si>
  <si>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</si>
  <si>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</si>
  <si>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</si>
  <si>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</si>
  <si>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</si>
  <si>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</si>
  <si>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</si>
  <si>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</si>
  <si>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</si>
  <si>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</si>
  <si>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</si>
  <si>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</si>
  <si>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</si>
  <si>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</si>
  <si>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</si>
  <si>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</si>
  <si>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</si>
  <si>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</si>
  <si>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</si>
  <si>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</si>
  <si>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</si>
  <si>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</si>
  <si>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</si>
  <si>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</si>
  <si>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</si>
  <si>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</si>
  <si>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</si>
  <si>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</si>
  <si>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</si>
  <si>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</si>
  <si>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</si>
  <si>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</si>
  <si>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</si>
  <si>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</si>
  <si>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</si>
  <si>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</si>
  <si>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</si>
  <si>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</si>
  <si>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</si>
  <si>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</si>
  <si>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</si>
  <si>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</si>
  <si>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Loftus</t>
  </si>
  <si>
    <t>1.09.69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</si>
  <si>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</si>
  <si>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</si>
  <si>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</si>
  <si>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</si>
  <si>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</si>
  <si>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</si>
  <si>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</si>
  <si>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</si>
  <si>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</si>
  <si>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</si>
  <si>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</si>
  <si>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</si>
  <si>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</si>
  <si>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</si>
  <si>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</si>
  <si>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>2.21.56</t>
  </si>
  <si>
    <t xml:space="preserve">Records </t>
  </si>
  <si>
    <t>Eston</t>
  </si>
  <si>
    <t xml:space="preserve">Moors League Results </t>
  </si>
  <si>
    <t>@</t>
  </si>
  <si>
    <t>Stokesley</t>
  </si>
  <si>
    <t>DNS</t>
  </si>
  <si>
    <t xml:space="preserve">Lane 4 </t>
  </si>
  <si>
    <t>Eston Leisure Centre</t>
  </si>
  <si>
    <t>Lane 5</t>
  </si>
  <si>
    <t>5th</t>
  </si>
  <si>
    <t>Bryony Scoffin</t>
  </si>
  <si>
    <t>Abigail Thompson</t>
  </si>
  <si>
    <t>Gabriel Martin</t>
  </si>
  <si>
    <t>Olivia Schubert</t>
  </si>
  <si>
    <t>Liam Thompson</t>
  </si>
  <si>
    <t>Alex Jennings</t>
  </si>
  <si>
    <t>Kate Fraser</t>
  </si>
  <si>
    <t>Chris Smith</t>
  </si>
  <si>
    <t>Rachel Beaumont</t>
  </si>
  <si>
    <t>Oliver Binks</t>
  </si>
  <si>
    <t>Alex Schubert</t>
  </si>
  <si>
    <t>Myles Carter</t>
  </si>
  <si>
    <t>Brett Mead</t>
  </si>
  <si>
    <t>Laura Beaumont</t>
  </si>
  <si>
    <t>Matthew Keogh</t>
  </si>
  <si>
    <t>Charlotte Archer</t>
  </si>
  <si>
    <t>Sam Skillcorn</t>
  </si>
  <si>
    <t>Danielle Dunn</t>
  </si>
  <si>
    <t>Elisha Doi</t>
  </si>
  <si>
    <t>Molly Glass</t>
  </si>
  <si>
    <t>Joe Harris</t>
  </si>
  <si>
    <t>Mikayla Brudenell</t>
  </si>
  <si>
    <t>Leah Anderson</t>
  </si>
  <si>
    <t>Jamie Gutteridge</t>
  </si>
  <si>
    <t>Matthew Martin</t>
  </si>
  <si>
    <t>Samantha Brudenell</t>
  </si>
  <si>
    <t>Ben Smith</t>
  </si>
  <si>
    <t>Francis Walton</t>
  </si>
  <si>
    <t>Martin Leng</t>
  </si>
  <si>
    <t>Catrina Betterton</t>
  </si>
  <si>
    <t>Olivia Troop</t>
  </si>
  <si>
    <t>Alex Proffitt</t>
  </si>
  <si>
    <t>Megan Roberts</t>
  </si>
  <si>
    <t>Alice Payne</t>
  </si>
  <si>
    <t>Amy Roberts</t>
  </si>
  <si>
    <t>Georgia Coates</t>
  </si>
  <si>
    <t>Laura Ankers</t>
  </si>
  <si>
    <t xml:space="preserve"> Sam Rowley</t>
  </si>
  <si>
    <t xml:space="preserve"> Danielle Dunn</t>
  </si>
  <si>
    <t>Chloe Oliver</t>
  </si>
  <si>
    <t>Joseph Richards</t>
  </si>
  <si>
    <t>Jaime Dunn</t>
  </si>
  <si>
    <t>Taylor Mendoza</t>
  </si>
  <si>
    <t>Henry Miller</t>
  </si>
  <si>
    <t>Emily Simms</t>
  </si>
  <si>
    <t>Anna Dainton</t>
  </si>
  <si>
    <t>John Lamb</t>
  </si>
  <si>
    <t>Emma Fraser</t>
  </si>
  <si>
    <t>Kathryn Keogh</t>
  </si>
  <si>
    <t>Daniel Reacroft</t>
  </si>
  <si>
    <t>Ella Tebble</t>
  </si>
  <si>
    <t>Jacob Winspear</t>
  </si>
  <si>
    <t>Rebekah Kitchener</t>
  </si>
  <si>
    <t>Anthony Prouse</t>
  </si>
  <si>
    <t>Charlotte Sutherland</t>
  </si>
  <si>
    <t>Rebecca Maude</t>
  </si>
  <si>
    <t>Michael Sumpton</t>
  </si>
  <si>
    <t>Adam Williams</t>
  </si>
  <si>
    <t>Yasmin Preston</t>
  </si>
  <si>
    <t>Ben O'Donovan</t>
  </si>
  <si>
    <t>Andrew Smith</t>
  </si>
  <si>
    <t>Connor Pimm</t>
  </si>
  <si>
    <t>Jake Jackson</t>
  </si>
  <si>
    <t>Anna Betterton</t>
  </si>
  <si>
    <t>Carl Westwick</t>
  </si>
  <si>
    <t>Lydia Craven</t>
  </si>
  <si>
    <t>James Davison</t>
  </si>
  <si>
    <t>Luke Richardson</t>
  </si>
  <si>
    <t>Alice Cargill</t>
  </si>
  <si>
    <t>Tomos Plant</t>
  </si>
  <si>
    <t>Emma Sayer</t>
  </si>
  <si>
    <t>Will Jones</t>
  </si>
  <si>
    <t>Marriane Putz</t>
  </si>
  <si>
    <t>Ben Beilby</t>
  </si>
  <si>
    <t>Alex Grant</t>
  </si>
  <si>
    <t>Georgia Stockdale</t>
  </si>
  <si>
    <t>Oliver Beilby</t>
  </si>
  <si>
    <t>Kate Richardson</t>
  </si>
  <si>
    <t>Jess Ivin</t>
  </si>
  <si>
    <t>Ben Jones</t>
  </si>
  <si>
    <t>Tom Glass</t>
  </si>
  <si>
    <t>Time Only</t>
  </si>
  <si>
    <t>time only</t>
  </si>
  <si>
    <t>30th June 2012</t>
  </si>
  <si>
    <t xml:space="preserve"> Saltburn &amp; Marske / Northallerton</t>
  </si>
  <si>
    <t xml:space="preserve"> Craig Granger/Joe Richards 02/07/2011</t>
  </si>
  <si>
    <t>1.11.03</t>
  </si>
  <si>
    <t>1.02.66</t>
  </si>
  <si>
    <t>Faye Crawford</t>
  </si>
  <si>
    <t>Katie Gibson</t>
  </si>
  <si>
    <t>Joe Coates</t>
  </si>
  <si>
    <t>Reece Curtis</t>
  </si>
  <si>
    <t>Curtis Farrier</t>
  </si>
  <si>
    <t>Hannah Prouse</t>
  </si>
  <si>
    <t>Sean Halcrow-Cook</t>
  </si>
  <si>
    <t>Hannah Trowsdale</t>
  </si>
  <si>
    <t>Jake Blair</t>
  </si>
  <si>
    <t>Josh O'Donovan</t>
  </si>
  <si>
    <t>Ella Curtis</t>
  </si>
  <si>
    <t>Haleigh Blair</t>
  </si>
  <si>
    <t>I. Brownless</t>
  </si>
  <si>
    <t>J. Richards</t>
  </si>
  <si>
    <t>A. Vayro</t>
  </si>
  <si>
    <t>I. Finn</t>
  </si>
  <si>
    <t>C. Richards</t>
  </si>
  <si>
    <t>L. Geach</t>
  </si>
  <si>
    <t>C. Gill</t>
  </si>
  <si>
    <t>N. Warwick</t>
  </si>
  <si>
    <t>A. Meeks</t>
  </si>
  <si>
    <t>C. Hall</t>
  </si>
  <si>
    <t>G. Gardner</t>
  </si>
  <si>
    <t>G. Ient</t>
  </si>
  <si>
    <t>I. Meeks</t>
  </si>
  <si>
    <t>I. Murray</t>
  </si>
  <si>
    <t>S. Leggott</t>
  </si>
  <si>
    <t>G. Chadfield</t>
  </si>
  <si>
    <t>R. Murray</t>
  </si>
  <si>
    <t>E. Vayro</t>
  </si>
  <si>
    <t>L. Johnston</t>
  </si>
  <si>
    <t>C. Meeks</t>
  </si>
  <si>
    <t>A, Meeks</t>
  </si>
  <si>
    <t>H. Hall</t>
  </si>
  <si>
    <t>C. richards</t>
  </si>
  <si>
    <t>J. Pattison</t>
  </si>
  <si>
    <t>T. mcClean</t>
  </si>
  <si>
    <t>j. Pattison</t>
  </si>
  <si>
    <t>T. McClean</t>
  </si>
  <si>
    <t>Marianne Putz</t>
  </si>
  <si>
    <t>Jon McClaren</t>
  </si>
  <si>
    <t>Natalie Grundmann</t>
  </si>
  <si>
    <t>Ella McNeil</t>
  </si>
  <si>
    <t>George Hardy</t>
  </si>
  <si>
    <t>Holly Peacock</t>
  </si>
  <si>
    <t>Jacob Stevens</t>
  </si>
  <si>
    <t>Zoe Warrington</t>
  </si>
  <si>
    <t>Evie Montague</t>
  </si>
  <si>
    <t>Sam King</t>
  </si>
  <si>
    <t>Natasha Housley</t>
  </si>
  <si>
    <t>Amber Carr</t>
  </si>
  <si>
    <t>Alex Briscoe</t>
  </si>
  <si>
    <t>Lydia Theos</t>
  </si>
  <si>
    <t>Amey Bennet</t>
  </si>
  <si>
    <t>Matthew Smailes</t>
  </si>
  <si>
    <t>Mark Offiler</t>
  </si>
  <si>
    <t>Natasha Housely</t>
  </si>
  <si>
    <t>Alex Bennet</t>
  </si>
  <si>
    <t>Elenor Basour</t>
  </si>
  <si>
    <t>Adam Stockdale</t>
  </si>
  <si>
    <t>Jon McCaren</t>
  </si>
  <si>
    <t>Mark Ofiler</t>
  </si>
  <si>
    <t>luke Richardson</t>
  </si>
  <si>
    <t>Marrianne Putz</t>
  </si>
  <si>
    <t>Hannah Matthews</t>
  </si>
  <si>
    <t>Serena Foster</t>
  </si>
  <si>
    <t>Mathew Smith</t>
  </si>
  <si>
    <t>Josh Noble</t>
  </si>
  <si>
    <t>James Cameron</t>
  </si>
  <si>
    <t>Hollie Tilling</t>
  </si>
  <si>
    <t>Ewan Cameron</t>
  </si>
  <si>
    <t>Kian Hallet</t>
  </si>
  <si>
    <t>Steve Horner</t>
  </si>
  <si>
    <t>Leah Watson</t>
  </si>
  <si>
    <t>Matthew McCarthy</t>
  </si>
  <si>
    <t>Daniel Shackleton</t>
  </si>
  <si>
    <t>James Tate</t>
  </si>
  <si>
    <t>Dannielle Dunn</t>
  </si>
  <si>
    <t>Josh Prout</t>
  </si>
  <si>
    <t>Mathew Brudenell</t>
  </si>
  <si>
    <t>Philip Tate</t>
  </si>
  <si>
    <t>Danielle Horner</t>
  </si>
  <si>
    <t>Sophie McLaughlin</t>
  </si>
  <si>
    <t>Mikayala Brudenell</t>
  </si>
  <si>
    <t>Sophie Prout</t>
  </si>
  <si>
    <t>Kia Hallet</t>
  </si>
  <si>
    <t>Samantha</t>
  </si>
  <si>
    <t>Breaststroke Legs L2</t>
  </si>
  <si>
    <t>Kicked into turn (left position on back)</t>
  </si>
  <si>
    <t>1.13.67</t>
  </si>
  <si>
    <t>1.09.22</t>
  </si>
  <si>
    <t>1.04.14</t>
  </si>
  <si>
    <t>1.08.88</t>
  </si>
  <si>
    <t>1.06.24</t>
  </si>
  <si>
    <t>1.01.37</t>
  </si>
  <si>
    <t>1.00.10</t>
  </si>
  <si>
    <t>1.07.88</t>
  </si>
  <si>
    <t>1.02.38</t>
  </si>
  <si>
    <t>1.10.69</t>
  </si>
  <si>
    <t>1.05.28</t>
  </si>
  <si>
    <t>1.16.32</t>
  </si>
  <si>
    <t>1.12.71</t>
  </si>
  <si>
    <t>1.07.10</t>
  </si>
  <si>
    <t>1.01.89</t>
  </si>
  <si>
    <t>1.11.91</t>
  </si>
  <si>
    <t>RECORD</t>
  </si>
  <si>
    <t>1.16.73</t>
  </si>
  <si>
    <t>1.13.80</t>
  </si>
  <si>
    <t>1.12.63</t>
  </si>
  <si>
    <t>1.08.09</t>
  </si>
  <si>
    <t>1.07.86</t>
  </si>
  <si>
    <t>1.13.62</t>
  </si>
  <si>
    <t>1.09.27</t>
  </si>
  <si>
    <t>1.10.09</t>
  </si>
  <si>
    <t>1.01.27</t>
  </si>
  <si>
    <t>1.18.19</t>
  </si>
  <si>
    <t>1.17.89</t>
  </si>
  <si>
    <t>1.16.07</t>
  </si>
  <si>
    <t>1.13.41</t>
  </si>
  <si>
    <t>1.14.19</t>
  </si>
  <si>
    <t>1.24.00</t>
  </si>
  <si>
    <t>1.15.05</t>
  </si>
  <si>
    <t>1.05.59</t>
  </si>
  <si>
    <t>1.08.28</t>
  </si>
  <si>
    <t>1.19.59</t>
  </si>
  <si>
    <t>1.15.81</t>
  </si>
  <si>
    <t>1.11.36</t>
  </si>
  <si>
    <t>1.05.40</t>
  </si>
  <si>
    <t>1.08.06</t>
  </si>
  <si>
    <t>1.15.41</t>
  </si>
  <si>
    <t>1.04.83</t>
  </si>
  <si>
    <t>1.00.92</t>
  </si>
  <si>
    <t>1.01.07</t>
  </si>
  <si>
    <t>2 Strokes underwater at start</t>
  </si>
  <si>
    <t>1.04.93</t>
  </si>
  <si>
    <t>1.00.20</t>
  </si>
  <si>
    <t>1.01.36</t>
  </si>
  <si>
    <t>1.01.05</t>
  </si>
  <si>
    <t>1.20.46</t>
  </si>
  <si>
    <t>1.19.11</t>
  </si>
  <si>
    <t>1.11.97</t>
  </si>
  <si>
    <t>1.14.24</t>
  </si>
  <si>
    <t>1.30.25</t>
  </si>
  <si>
    <t>1.31.10</t>
  </si>
  <si>
    <t>1.20.47</t>
  </si>
  <si>
    <t>1.12.94</t>
  </si>
  <si>
    <t>1.10.93</t>
  </si>
  <si>
    <t>1.27.74</t>
  </si>
  <si>
    <t>1.07.67</t>
  </si>
  <si>
    <t>1.07.46</t>
  </si>
  <si>
    <t>1.03.08</t>
  </si>
  <si>
    <t>1.05.08</t>
  </si>
  <si>
    <t>1.01.96</t>
  </si>
  <si>
    <t>1.05.70</t>
  </si>
  <si>
    <t>1.27.14</t>
  </si>
  <si>
    <t>1.34.00</t>
  </si>
  <si>
    <t>Arms not Simultaneous at start of breaststroke</t>
  </si>
  <si>
    <t>Early Takeover Turn 1</t>
  </si>
  <si>
    <t>1.32.38</t>
  </si>
  <si>
    <t>1.34.71</t>
  </si>
  <si>
    <t>1.20.84</t>
  </si>
  <si>
    <t>1.19.83</t>
  </si>
  <si>
    <t>1.32.77</t>
  </si>
  <si>
    <t>1.05.83</t>
  </si>
  <si>
    <t>1.02.88</t>
  </si>
  <si>
    <t>1.01.72</t>
  </si>
  <si>
    <t>1.00.36</t>
  </si>
  <si>
    <t>1.04.20</t>
  </si>
  <si>
    <t>2.35.10</t>
  </si>
  <si>
    <t>2.35.08</t>
  </si>
  <si>
    <t>2.24.62</t>
  </si>
  <si>
    <t>2.23.94</t>
  </si>
  <si>
    <t>2.42.25</t>
  </si>
  <si>
    <t xml:space="preserve">Kian Hallet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</si>
</sst>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6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1" xfId="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center"/>
      <protection locked="0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2" fontId="2" fillId="33" borderId="37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2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2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2" fontId="0" fillId="0" borderId="17" xfId="0" applyNumberFormat="1" applyFont="1" applyFill="1" applyBorder="1" applyAlignment="1">
      <alignment horizontal="centerContinuous"/>
    </xf>
    <xf numFmtId="172" fontId="0" fillId="0" borderId="21" xfId="0" applyNumberFormat="1" applyFont="1" applyFill="1" applyBorder="1" applyAlignment="1">
      <alignment horizontal="centerContinuous"/>
    </xf>
    <xf numFmtId="172" fontId="18" fillId="0" borderId="24" xfId="0" applyNumberFormat="1" applyFont="1" applyFill="1" applyBorder="1" applyAlignment="1">
      <alignment horizontal="centerContinuous"/>
    </xf>
    <xf numFmtId="172" fontId="18" fillId="0" borderId="46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72" fontId="8" fillId="0" borderId="17" xfId="0" applyNumberFormat="1" applyFont="1" applyFill="1" applyBorder="1" applyAlignment="1">
      <alignment horizontal="centerContinuous"/>
    </xf>
    <xf numFmtId="172" fontId="8" fillId="0" borderId="21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47" xfId="0" applyNumberFormat="1" applyFont="1" applyFill="1" applyBorder="1" applyAlignment="1">
      <alignment horizontal="centerContinuous"/>
    </xf>
    <xf numFmtId="172" fontId="8" fillId="0" borderId="28" xfId="0" applyNumberFormat="1" applyFont="1" applyFill="1" applyBorder="1" applyAlignment="1">
      <alignment horizontal="centerContinuous"/>
    </xf>
    <xf numFmtId="172" fontId="8" fillId="0" borderId="48" xfId="0" applyNumberFormat="1" applyFont="1" applyFill="1" applyBorder="1" applyAlignment="1">
      <alignment horizontal="centerContinuous"/>
    </xf>
    <xf numFmtId="172" fontId="8" fillId="0" borderId="46" xfId="0" applyNumberFormat="1" applyFont="1" applyFill="1" applyBorder="1" applyAlignment="1">
      <alignment horizontal="centerContinuous"/>
    </xf>
    <xf numFmtId="0" fontId="8" fillId="0" borderId="4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 textRotation="90"/>
    </xf>
    <xf numFmtId="0" fontId="6" fillId="0" borderId="21" xfId="0" applyNumberFormat="1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46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9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4" fillId="0" borderId="51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184" fontId="2" fillId="0" borderId="58" xfId="0" applyNumberFormat="1" applyFont="1" applyBorder="1" applyAlignment="1">
      <alignment/>
    </xf>
    <xf numFmtId="184" fontId="2" fillId="0" borderId="31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2" fillId="0" borderId="59" xfId="0" applyNumberFormat="1" applyFont="1" applyBorder="1" applyAlignment="1">
      <alignment/>
    </xf>
    <xf numFmtId="184" fontId="2" fillId="0" borderId="36" xfId="0" applyNumberFormat="1" applyFont="1" applyBorder="1" applyAlignment="1">
      <alignment/>
    </xf>
    <xf numFmtId="184" fontId="2" fillId="0" borderId="37" xfId="0" applyNumberFormat="1" applyFont="1" applyBorder="1" applyAlignment="1">
      <alignment/>
    </xf>
    <xf numFmtId="2" fontId="2" fillId="0" borderId="37" xfId="0" applyNumberFormat="1" applyFont="1" applyBorder="1" applyAlignment="1" quotePrefix="1">
      <alignment horizontal="right"/>
    </xf>
    <xf numFmtId="185" fontId="2" fillId="0" borderId="37" xfId="0" applyNumberFormat="1" applyFont="1" applyBorder="1" applyAlignment="1">
      <alignment horizontal="right"/>
    </xf>
    <xf numFmtId="185" fontId="2" fillId="0" borderId="37" xfId="0" applyNumberFormat="1" applyFont="1" applyBorder="1" applyAlignment="1" quotePrefix="1">
      <alignment horizontal="right"/>
    </xf>
    <xf numFmtId="184" fontId="2" fillId="33" borderId="59" xfId="0" applyNumberFormat="1" applyFont="1" applyFill="1" applyBorder="1" applyAlignment="1">
      <alignment/>
    </xf>
    <xf numFmtId="184" fontId="2" fillId="33" borderId="36" xfId="0" applyNumberFormat="1" applyFont="1" applyFill="1" applyBorder="1" applyAlignment="1">
      <alignment/>
    </xf>
    <xf numFmtId="184" fontId="2" fillId="33" borderId="37" xfId="0" applyNumberFormat="1" applyFont="1" applyFill="1" applyBorder="1" applyAlignment="1">
      <alignment/>
    </xf>
    <xf numFmtId="184" fontId="2" fillId="0" borderId="60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30" fillId="0" borderId="21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6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2" fontId="55" fillId="0" borderId="0" xfId="5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3" fillId="0" borderId="0" xfId="0" applyFont="1" applyFill="1" applyAlignment="1" applyProtection="1">
      <alignment/>
      <protection locked="0"/>
    </xf>
    <xf numFmtId="0" fontId="30" fillId="0" borderId="24" xfId="0" applyFont="1" applyFill="1" applyBorder="1" applyAlignment="1" applyProtection="1">
      <alignment/>
      <protection locked="0"/>
    </xf>
    <xf numFmtId="0" fontId="83" fillId="0" borderId="24" xfId="0" applyFont="1" applyFill="1" applyBorder="1" applyAlignment="1" applyProtection="1">
      <alignment/>
      <protection locked="0"/>
    </xf>
    <xf numFmtId="0" fontId="31" fillId="0" borderId="24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/>
      <protection locked="0"/>
    </xf>
    <xf numFmtId="0" fontId="30" fillId="0" borderId="27" xfId="0" applyFont="1" applyFill="1" applyBorder="1" applyAlignment="1" applyProtection="1">
      <alignment/>
      <protection locked="0"/>
    </xf>
    <xf numFmtId="0" fontId="30" fillId="0" borderId="0" xfId="0" applyFont="1" applyFill="1" applyAlignment="1">
      <alignment/>
    </xf>
    <xf numFmtId="0" fontId="31" fillId="0" borderId="21" xfId="0" applyFont="1" applyFill="1" applyBorder="1" applyAlignment="1" applyProtection="1">
      <alignment/>
      <protection locked="0"/>
    </xf>
    <xf numFmtId="0" fontId="30" fillId="0" borderId="21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/>
    </xf>
    <xf numFmtId="0" fontId="31" fillId="0" borderId="27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/>
    </xf>
    <xf numFmtId="0" fontId="31" fillId="0" borderId="24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3" fillId="0" borderId="24" xfId="0" applyFont="1" applyFill="1" applyBorder="1" applyAlignment="1" applyProtection="1">
      <alignment/>
      <protection locked="0"/>
    </xf>
    <xf numFmtId="0" fontId="33" fillId="0" borderId="21" xfId="0" applyFont="1" applyFill="1" applyBorder="1" applyAlignment="1" applyProtection="1">
      <alignment/>
      <protection locked="0"/>
    </xf>
    <xf numFmtId="0" fontId="25" fillId="0" borderId="24" xfId="0" applyFont="1" applyFill="1" applyBorder="1" applyAlignment="1" applyProtection="1">
      <alignment/>
      <protection locked="0"/>
    </xf>
    <xf numFmtId="0" fontId="25" fillId="34" borderId="24" xfId="0" applyFont="1" applyFill="1" applyBorder="1" applyAlignment="1" applyProtection="1">
      <alignment/>
      <protection locked="0"/>
    </xf>
    <xf numFmtId="0" fontId="30" fillId="34" borderId="2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5" fillId="34" borderId="27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25" fillId="34" borderId="21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3" fillId="0" borderId="21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13" fillId="35" borderId="21" xfId="0" applyFont="1" applyFill="1" applyBorder="1" applyAlignment="1">
      <alignment horizontal="center"/>
    </xf>
    <xf numFmtId="0" fontId="23" fillId="35" borderId="21" xfId="0" applyFont="1" applyFill="1" applyBorder="1" applyAlignment="1">
      <alignment/>
    </xf>
    <xf numFmtId="0" fontId="23" fillId="35" borderId="21" xfId="0" applyFont="1" applyFill="1" applyBorder="1" applyAlignment="1" applyProtection="1">
      <alignment/>
      <protection locked="0"/>
    </xf>
    <xf numFmtId="2" fontId="13" fillId="35" borderId="21" xfId="0" applyNumberFormat="1" applyFont="1" applyFill="1" applyBorder="1" applyAlignment="1" applyProtection="1">
      <alignment horizontal="center"/>
      <protection locked="0"/>
    </xf>
    <xf numFmtId="0" fontId="23" fillId="35" borderId="27" xfId="0" applyFont="1" applyFill="1" applyBorder="1" applyAlignment="1" applyProtection="1">
      <alignment/>
      <protection locked="0"/>
    </xf>
    <xf numFmtId="1" fontId="13" fillId="35" borderId="21" xfId="0" applyNumberFormat="1" applyFont="1" applyFill="1" applyBorder="1" applyAlignment="1" applyProtection="1">
      <alignment horizontal="center"/>
      <protection locked="0"/>
    </xf>
    <xf numFmtId="2" fontId="13" fillId="35" borderId="0" xfId="0" applyNumberFormat="1" applyFont="1" applyFill="1" applyBorder="1" applyAlignment="1">
      <alignment horizontal="center"/>
    </xf>
    <xf numFmtId="1" fontId="13" fillId="35" borderId="0" xfId="0" applyNumberFormat="1" applyFont="1" applyFill="1" applyBorder="1" applyAlignment="1">
      <alignment horizontal="center"/>
    </xf>
    <xf numFmtId="2" fontId="14" fillId="35" borderId="21" xfId="0" applyNumberFormat="1" applyFont="1" applyFill="1" applyBorder="1" applyAlignment="1">
      <alignment horizontal="center"/>
    </xf>
    <xf numFmtId="1" fontId="14" fillId="35" borderId="21" xfId="0" applyNumberFormat="1" applyFont="1" applyFill="1" applyBorder="1" applyAlignment="1">
      <alignment horizontal="center"/>
    </xf>
    <xf numFmtId="0" fontId="84" fillId="35" borderId="21" xfId="0" applyFont="1" applyFill="1" applyBorder="1" applyAlignment="1">
      <alignment/>
    </xf>
    <xf numFmtId="0" fontId="2" fillId="35" borderId="24" xfId="0" applyFont="1" applyFill="1" applyBorder="1" applyAlignment="1" applyProtection="1">
      <alignment/>
      <protection locked="0"/>
    </xf>
    <xf numFmtId="179" fontId="13" fillId="35" borderId="21" xfId="0" applyNumberFormat="1" applyFont="1" applyFill="1" applyBorder="1" applyAlignment="1" applyProtection="1">
      <alignment horizontal="center"/>
      <protection locked="0"/>
    </xf>
    <xf numFmtId="0" fontId="23" fillId="35" borderId="21" xfId="0" applyFont="1" applyFill="1" applyBorder="1" applyAlignment="1" applyProtection="1">
      <alignment/>
      <protection locked="0"/>
    </xf>
    <xf numFmtId="2" fontId="15" fillId="35" borderId="0" xfId="0" applyNumberFormat="1" applyFont="1" applyFill="1" applyBorder="1" applyAlignment="1">
      <alignment horizontal="center"/>
    </xf>
    <xf numFmtId="1" fontId="15" fillId="35" borderId="0" xfId="0" applyNumberFormat="1" applyFont="1" applyFill="1" applyBorder="1" applyAlignment="1">
      <alignment horizontal="center"/>
    </xf>
    <xf numFmtId="2" fontId="21" fillId="35" borderId="27" xfId="0" applyNumberFormat="1" applyFont="1" applyFill="1" applyBorder="1" applyAlignment="1">
      <alignment horizontal="center"/>
    </xf>
    <xf numFmtId="1" fontId="21" fillId="35" borderId="27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85" fillId="35" borderId="24" xfId="0" applyFont="1" applyFill="1" applyBorder="1" applyAlignment="1" applyProtection="1">
      <alignment/>
      <protection locked="0"/>
    </xf>
    <xf numFmtId="0" fontId="85" fillId="35" borderId="21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>
      <alignment/>
    </xf>
    <xf numFmtId="1" fontId="14" fillId="35" borderId="21" xfId="0" applyNumberFormat="1" applyFont="1" applyFill="1" applyBorder="1" applyAlignment="1" applyProtection="1">
      <alignment horizontal="center"/>
      <protection locked="0"/>
    </xf>
    <xf numFmtId="1" fontId="13" fillId="35" borderId="26" xfId="0" applyNumberFormat="1" applyFont="1" applyFill="1" applyBorder="1" applyAlignment="1" applyProtection="1">
      <alignment horizontal="center"/>
      <protection locked="0"/>
    </xf>
    <xf numFmtId="0" fontId="86" fillId="35" borderId="21" xfId="0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>
      <alignment/>
    </xf>
    <xf numFmtId="2" fontId="4" fillId="35" borderId="21" xfId="0" applyNumberFormat="1" applyFont="1" applyFill="1" applyBorder="1" applyAlignment="1" applyProtection="1">
      <alignment horizontal="center" vertical="center"/>
      <protection locked="0"/>
    </xf>
    <xf numFmtId="2" fontId="15" fillId="35" borderId="0" xfId="0" applyNumberFormat="1" applyFont="1" applyFill="1" applyBorder="1" applyAlignment="1">
      <alignment/>
    </xf>
    <xf numFmtId="1" fontId="15" fillId="35" borderId="0" xfId="0" applyNumberFormat="1" applyFont="1" applyFill="1" applyBorder="1" applyAlignment="1">
      <alignment/>
    </xf>
    <xf numFmtId="0" fontId="87" fillId="35" borderId="21" xfId="0" applyFont="1" applyFill="1" applyBorder="1" applyAlignment="1">
      <alignment horizontal="center"/>
    </xf>
    <xf numFmtId="0" fontId="88" fillId="35" borderId="21" xfId="0" applyFont="1" applyFill="1" applyBorder="1" applyAlignment="1">
      <alignment/>
    </xf>
    <xf numFmtId="179" fontId="87" fillId="35" borderId="21" xfId="0" applyNumberFormat="1" applyFont="1" applyFill="1" applyBorder="1" applyAlignment="1" applyProtection="1">
      <alignment horizontal="center"/>
      <protection locked="0"/>
    </xf>
    <xf numFmtId="179" fontId="89" fillId="35" borderId="21" xfId="0" applyNumberFormat="1" applyFont="1" applyFill="1" applyBorder="1" applyAlignment="1" applyProtection="1">
      <alignment horizontal="center"/>
      <protection locked="0"/>
    </xf>
    <xf numFmtId="2" fontId="90" fillId="35" borderId="0" xfId="0" applyNumberFormat="1" applyFont="1" applyFill="1" applyBorder="1" applyAlignment="1">
      <alignment/>
    </xf>
    <xf numFmtId="1" fontId="90" fillId="35" borderId="0" xfId="0" applyNumberFormat="1" applyFont="1" applyFill="1" applyBorder="1" applyAlignment="1">
      <alignment/>
    </xf>
    <xf numFmtId="2" fontId="89" fillId="35" borderId="21" xfId="0" applyNumberFormat="1" applyFont="1" applyFill="1" applyBorder="1" applyAlignment="1">
      <alignment horizontal="center"/>
    </xf>
    <xf numFmtId="1" fontId="89" fillId="35" borderId="21" xfId="0" applyNumberFormat="1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31" fillId="35" borderId="21" xfId="0" applyFont="1" applyFill="1" applyBorder="1" applyAlignment="1" applyProtection="1">
      <alignment/>
      <protection locked="0"/>
    </xf>
    <xf numFmtId="0" fontId="31" fillId="35" borderId="27" xfId="0" applyFont="1" applyFill="1" applyBorder="1" applyAlignment="1" applyProtection="1">
      <alignment/>
      <protection locked="0"/>
    </xf>
    <xf numFmtId="0" fontId="87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88" fillId="0" borderId="21" xfId="0" applyFont="1" applyFill="1" applyBorder="1" applyAlignment="1">
      <alignment/>
    </xf>
    <xf numFmtId="0" fontId="84" fillId="0" borderId="21" xfId="0" applyFont="1" applyFill="1" applyBorder="1" applyAlignment="1">
      <alignment/>
    </xf>
    <xf numFmtId="0" fontId="86" fillId="0" borderId="27" xfId="0" applyFont="1" applyFill="1" applyBorder="1" applyAlignment="1" applyProtection="1">
      <alignment/>
      <protection locked="0"/>
    </xf>
    <xf numFmtId="0" fontId="86" fillId="0" borderId="24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center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72" fontId="0" fillId="0" borderId="47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48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66" xfId="0" applyNumberFormat="1" applyFont="1" applyFill="1" applyBorder="1" applyAlignment="1">
      <alignment horizontal="center"/>
    </xf>
    <xf numFmtId="1" fontId="0" fillId="0" borderId="67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0" fillId="0" borderId="6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67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League'!$Y$87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League'!$Y$88:$Y$95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League'!$Z$87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League'!$Z$88:$Z$95</c:f>
              <c:numCache>
                <c:ptCount val="8"/>
                <c:pt idx="0">
                  <c:v>1</c:v>
                </c:pt>
                <c:pt idx="1">
                  <c:v>11</c:v>
                </c:pt>
                <c:pt idx="2">
                  <c:v>14</c:v>
                </c:pt>
                <c:pt idx="3">
                  <c:v>26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League'!$AA$87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League'!$AA$88:$AA$95</c:f>
              <c:numCache>
                <c:ptCount val="8"/>
                <c:pt idx="0">
                  <c:v>36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League'!$AB$87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League'!$AB$88:$AB$95</c:f>
              <c:numCache>
                <c:ptCount val="8"/>
                <c:pt idx="0">
                  <c:v>14</c:v>
                </c:pt>
                <c:pt idx="1">
                  <c:v>24</c:v>
                </c:pt>
                <c:pt idx="2">
                  <c:v>13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League'!$AC$87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League'!$AC$88:$AC$95</c:f>
              <c:numCache>
                <c:ptCount val="8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11</c:v>
                </c:pt>
                <c:pt idx="4">
                  <c:v>18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6843394"/>
        <c:axId val="61590547"/>
        <c:axId val="17444012"/>
      </c:bar3D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</c:valAx>
      <c:ser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21</xdr:col>
      <xdr:colOff>590550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3">
      <pane ySplit="2715" topLeftCell="A56" activePane="bottomLeft" state="split"/>
      <selection pane="topLeft" activeCell="A3" sqref="A1:IV16384"/>
      <selection pane="bottomLeft" activeCell="P64" sqref="P64"/>
    </sheetView>
  </sheetViews>
  <sheetFormatPr defaultColWidth="9.140625" defaultRowHeight="12.75"/>
  <cols>
    <col min="1" max="1" width="3.140625" style="6" customWidth="1"/>
    <col min="2" max="2" width="17.8515625" style="235" customWidth="1"/>
    <col min="3" max="3" width="5.57421875" style="6" customWidth="1"/>
    <col min="4" max="4" width="11.00390625" style="194" customWidth="1"/>
    <col min="5" max="5" width="9.421875" style="6" customWidth="1"/>
    <col min="6" max="6" width="7.8515625" style="195" customWidth="1"/>
    <col min="7" max="7" width="5.7109375" style="6" customWidth="1"/>
    <col min="8" max="8" width="10.57421875" style="196" customWidth="1"/>
    <col min="9" max="9" width="6.8515625" style="6" customWidth="1"/>
    <col min="10" max="10" width="7.8515625" style="195" customWidth="1"/>
    <col min="11" max="11" width="5.7109375" style="6" customWidth="1"/>
    <col min="12" max="12" width="10.57421875" style="194" customWidth="1"/>
    <col min="13" max="13" width="7.28125" style="6" customWidth="1"/>
    <col min="14" max="15" width="7.8515625" style="195" customWidth="1"/>
    <col min="16" max="16" width="10.7109375" style="195" customWidth="1"/>
    <col min="17" max="18" width="7.8515625" style="195" customWidth="1"/>
    <col min="19" max="19" width="5.7109375" style="6" customWidth="1"/>
    <col min="20" max="20" width="10.421875" style="194" customWidth="1"/>
    <col min="21" max="21" width="5.7109375" style="6" customWidth="1"/>
    <col min="22" max="22" width="7.7109375" style="195" customWidth="1"/>
    <col min="23" max="23" width="7.7109375" style="6" customWidth="1"/>
    <col min="24" max="24" width="9.140625" style="6" customWidth="1"/>
    <col min="25" max="25" width="13.7109375" style="6" customWidth="1"/>
    <col min="26" max="26" width="11.28125" style="6" customWidth="1"/>
    <col min="27" max="27" width="15.421875" style="6" bestFit="1" customWidth="1"/>
    <col min="28" max="28" width="9.140625" style="6" customWidth="1"/>
    <col min="29" max="29" width="11.7109375" style="6" customWidth="1"/>
    <col min="30" max="16384" width="9.140625" style="6" customWidth="1"/>
  </cols>
  <sheetData>
    <row r="1" spans="1:22" ht="28.5" customHeight="1">
      <c r="A1" s="187" t="s">
        <v>0</v>
      </c>
      <c r="B1" s="188"/>
      <c r="C1" s="189"/>
      <c r="D1" s="189"/>
      <c r="E1" s="189"/>
      <c r="F1" s="53"/>
      <c r="G1" s="189"/>
      <c r="H1" s="189"/>
      <c r="I1" s="189"/>
      <c r="J1" s="53"/>
      <c r="K1" s="190"/>
      <c r="L1" s="189"/>
      <c r="M1" s="191"/>
      <c r="N1" s="53"/>
      <c r="O1" s="53"/>
      <c r="P1" s="53"/>
      <c r="Q1" s="53"/>
      <c r="R1" s="53"/>
      <c r="S1" s="189"/>
      <c r="T1" s="189"/>
      <c r="U1" s="189"/>
      <c r="V1" s="53"/>
    </row>
    <row r="2" spans="1:22" ht="28.5" customHeight="1">
      <c r="A2" s="187"/>
      <c r="B2" s="188"/>
      <c r="C2" s="189"/>
      <c r="D2" s="189"/>
      <c r="E2" s="189"/>
      <c r="F2" s="53"/>
      <c r="G2" s="189"/>
      <c r="H2" s="189"/>
      <c r="I2" s="189"/>
      <c r="J2" s="53"/>
      <c r="K2" s="189"/>
      <c r="L2" s="189"/>
      <c r="M2" s="189"/>
      <c r="N2" s="53"/>
      <c r="O2" s="53"/>
      <c r="P2" s="53"/>
      <c r="Q2" s="53"/>
      <c r="R2" s="53"/>
      <c r="S2" s="189"/>
      <c r="T2" s="189"/>
      <c r="U2" s="189"/>
      <c r="V2" s="53"/>
    </row>
    <row r="3" spans="2:12" ht="16.5" customHeight="1">
      <c r="B3" s="192" t="s">
        <v>127</v>
      </c>
      <c r="C3" s="193" t="s">
        <v>192</v>
      </c>
      <c r="J3" s="356" t="s">
        <v>128</v>
      </c>
      <c r="K3" s="356"/>
      <c r="L3" s="197" t="s">
        <v>278</v>
      </c>
    </row>
    <row r="4" spans="2:3" ht="16.5" customHeight="1" thickBot="1">
      <c r="B4" s="192"/>
      <c r="C4" s="198"/>
    </row>
    <row r="5" spans="1:22" s="199" customFormat="1" ht="14.25">
      <c r="A5" s="360" t="s">
        <v>1</v>
      </c>
      <c r="B5" s="361"/>
      <c r="C5" s="357" t="s">
        <v>129</v>
      </c>
      <c r="D5" s="358"/>
      <c r="E5" s="358"/>
      <c r="F5" s="362"/>
      <c r="G5" s="357" t="s">
        <v>189</v>
      </c>
      <c r="H5" s="358"/>
      <c r="I5" s="358"/>
      <c r="J5" s="362"/>
      <c r="K5" s="357" t="s">
        <v>86</v>
      </c>
      <c r="L5" s="358"/>
      <c r="M5" s="358"/>
      <c r="N5" s="362"/>
      <c r="O5" s="363" t="s">
        <v>17</v>
      </c>
      <c r="P5" s="364"/>
      <c r="Q5" s="364"/>
      <c r="R5" s="365"/>
      <c r="S5" s="357" t="s">
        <v>186</v>
      </c>
      <c r="T5" s="358"/>
      <c r="U5" s="358"/>
      <c r="V5" s="359"/>
    </row>
    <row r="6" spans="1:22" s="206" customFormat="1" ht="13.5" thickBot="1">
      <c r="A6" s="200"/>
      <c r="B6" s="201"/>
      <c r="C6" s="202" t="s">
        <v>2</v>
      </c>
      <c r="D6" s="203"/>
      <c r="E6" s="203"/>
      <c r="F6" s="204"/>
      <c r="G6" s="202" t="s">
        <v>3</v>
      </c>
      <c r="H6" s="203"/>
      <c r="I6" s="203"/>
      <c r="J6" s="204"/>
      <c r="K6" s="372" t="s">
        <v>4</v>
      </c>
      <c r="L6" s="373"/>
      <c r="M6" s="373"/>
      <c r="N6" s="374"/>
      <c r="O6" s="372" t="s">
        <v>191</v>
      </c>
      <c r="P6" s="373"/>
      <c r="Q6" s="373"/>
      <c r="R6" s="374"/>
      <c r="S6" s="202" t="s">
        <v>193</v>
      </c>
      <c r="T6" s="203"/>
      <c r="U6" s="203"/>
      <c r="V6" s="205"/>
    </row>
    <row r="7" spans="1:22" ht="0.75" customHeight="1" hidden="1" thickBot="1">
      <c r="A7" s="207"/>
      <c r="B7" s="208"/>
      <c r="C7" s="209"/>
      <c r="D7" s="210"/>
      <c r="E7" s="210"/>
      <c r="F7" s="211"/>
      <c r="G7" s="209"/>
      <c r="H7" s="210"/>
      <c r="I7" s="210"/>
      <c r="J7" s="211"/>
      <c r="K7" s="209"/>
      <c r="L7" s="210"/>
      <c r="M7" s="210"/>
      <c r="N7" s="211"/>
      <c r="O7" s="212"/>
      <c r="P7" s="213"/>
      <c r="Q7" s="213"/>
      <c r="R7" s="214"/>
      <c r="S7" s="209"/>
      <c r="T7" s="210"/>
      <c r="U7" s="210"/>
      <c r="V7" s="215"/>
    </row>
    <row r="8" spans="1:27" ht="62.25" customHeight="1">
      <c r="A8" s="216"/>
      <c r="B8" s="217"/>
      <c r="C8" s="218" t="s">
        <v>6</v>
      </c>
      <c r="D8" s="219" t="s">
        <v>7</v>
      </c>
      <c r="E8" s="220" t="s">
        <v>8</v>
      </c>
      <c r="F8" s="221" t="s">
        <v>9</v>
      </c>
      <c r="G8" s="218" t="s">
        <v>6</v>
      </c>
      <c r="H8" s="219" t="s">
        <v>7</v>
      </c>
      <c r="I8" s="220" t="s">
        <v>8</v>
      </c>
      <c r="J8" s="221" t="s">
        <v>9</v>
      </c>
      <c r="K8" s="218" t="s">
        <v>6</v>
      </c>
      <c r="L8" s="219" t="s">
        <v>7</v>
      </c>
      <c r="M8" s="220" t="s">
        <v>8</v>
      </c>
      <c r="N8" s="221" t="s">
        <v>9</v>
      </c>
      <c r="O8" s="218" t="s">
        <v>6</v>
      </c>
      <c r="P8" s="219" t="s">
        <v>7</v>
      </c>
      <c r="Q8" s="220" t="s">
        <v>8</v>
      </c>
      <c r="R8" s="221" t="s">
        <v>9</v>
      </c>
      <c r="S8" s="218" t="s">
        <v>6</v>
      </c>
      <c r="T8" s="219" t="s">
        <v>7</v>
      </c>
      <c r="U8" s="220" t="s">
        <v>8</v>
      </c>
      <c r="V8" s="222" t="s">
        <v>9</v>
      </c>
      <c r="X8" s="223" t="s">
        <v>130</v>
      </c>
      <c r="Y8" s="224" t="s">
        <v>12</v>
      </c>
      <c r="AA8" s="168"/>
    </row>
    <row r="9" spans="1:27" ht="24.75" customHeight="1">
      <c r="A9" s="225">
        <v>1</v>
      </c>
      <c r="B9" s="46" t="s">
        <v>25</v>
      </c>
      <c r="C9" s="226">
        <v>5</v>
      </c>
      <c r="D9" s="48">
        <v>41.44</v>
      </c>
      <c r="E9" s="49">
        <f>VLOOKUP(C9,position,2,TRUE)</f>
        <v>1</v>
      </c>
      <c r="F9" s="50">
        <f>E9</f>
        <v>1</v>
      </c>
      <c r="G9" s="226">
        <v>4</v>
      </c>
      <c r="H9" s="48">
        <v>37.68</v>
      </c>
      <c r="I9" s="49">
        <f>VLOOKUP(G9,position,2,TRUE)</f>
        <v>2</v>
      </c>
      <c r="J9" s="50">
        <f>I9</f>
        <v>2</v>
      </c>
      <c r="K9" s="226">
        <v>1</v>
      </c>
      <c r="L9" s="48">
        <v>32.24</v>
      </c>
      <c r="M9" s="49">
        <f>VLOOKUP(K9,position,2,TRUE)</f>
        <v>5</v>
      </c>
      <c r="N9" s="50">
        <f>M9</f>
        <v>5</v>
      </c>
      <c r="O9" s="226">
        <v>3</v>
      </c>
      <c r="P9" s="48">
        <v>37.27</v>
      </c>
      <c r="Q9" s="49">
        <f aca="true" t="shared" si="0" ref="Q9:Q40">VLOOKUP(O9,position,2,TRUE)</f>
        <v>3</v>
      </c>
      <c r="R9" s="50">
        <f>Q9</f>
        <v>3</v>
      </c>
      <c r="S9" s="226">
        <v>2</v>
      </c>
      <c r="T9" s="48">
        <v>34.45</v>
      </c>
      <c r="U9" s="49">
        <f>VLOOKUP(S9,position,2,TRUE)</f>
        <v>4</v>
      </c>
      <c r="V9" s="271">
        <f>U9</f>
        <v>4</v>
      </c>
      <c r="X9" s="227">
        <v>1</v>
      </c>
      <c r="Y9" s="228">
        <v>5</v>
      </c>
      <c r="AA9" s="186"/>
    </row>
    <row r="10" spans="1:27" ht="24.75" customHeight="1">
      <c r="A10" s="225">
        <v>2</v>
      </c>
      <c r="B10" s="46" t="s">
        <v>83</v>
      </c>
      <c r="C10" s="226">
        <v>1</v>
      </c>
      <c r="D10" s="48">
        <v>28.98</v>
      </c>
      <c r="E10" s="49">
        <f aca="true" t="shared" si="1" ref="E10:E69">VLOOKUP(C10,position,2,TRUE)</f>
        <v>5</v>
      </c>
      <c r="F10" s="50">
        <f>F9+E10</f>
        <v>6</v>
      </c>
      <c r="G10" s="226">
        <v>4</v>
      </c>
      <c r="H10" s="48">
        <v>32.97</v>
      </c>
      <c r="I10" s="49">
        <f aca="true" t="shared" si="2" ref="I10:I69">VLOOKUP(G10,position,2,TRUE)</f>
        <v>2</v>
      </c>
      <c r="J10" s="50">
        <f>J9+I10</f>
        <v>4</v>
      </c>
      <c r="K10" s="226">
        <v>3</v>
      </c>
      <c r="L10" s="48">
        <v>32.13</v>
      </c>
      <c r="M10" s="49">
        <f aca="true" t="shared" si="3" ref="M10:M69">VLOOKUP(K10,position,2,TRUE)</f>
        <v>3</v>
      </c>
      <c r="N10" s="50">
        <f>N9+M10</f>
        <v>8</v>
      </c>
      <c r="O10" s="226">
        <v>2</v>
      </c>
      <c r="P10" s="48">
        <v>30.97</v>
      </c>
      <c r="Q10" s="49">
        <f t="shared" si="0"/>
        <v>4</v>
      </c>
      <c r="R10" s="50">
        <f>R9+Q10</f>
        <v>7</v>
      </c>
      <c r="S10" s="226">
        <v>5</v>
      </c>
      <c r="T10" s="48">
        <v>33.55</v>
      </c>
      <c r="U10" s="49">
        <f aca="true" t="shared" si="4" ref="U10:U69">VLOOKUP(S10,position,2,TRUE)</f>
        <v>1</v>
      </c>
      <c r="V10" s="271">
        <f>V9+U10</f>
        <v>5</v>
      </c>
      <c r="X10" s="227">
        <v>2</v>
      </c>
      <c r="Y10" s="228">
        <v>4</v>
      </c>
      <c r="AA10" s="229"/>
    </row>
    <row r="11" spans="1:27" ht="24.75" customHeight="1">
      <c r="A11" s="18">
        <v>3</v>
      </c>
      <c r="B11" s="46" t="s">
        <v>26</v>
      </c>
      <c r="C11" s="226">
        <v>3</v>
      </c>
      <c r="D11" s="48">
        <v>39.16</v>
      </c>
      <c r="E11" s="49">
        <f t="shared" si="1"/>
        <v>3</v>
      </c>
      <c r="F11" s="50">
        <f aca="true" t="shared" si="5" ref="F11:F69">F10+E11</f>
        <v>9</v>
      </c>
      <c r="G11" s="226">
        <v>4</v>
      </c>
      <c r="H11" s="48">
        <v>39.25</v>
      </c>
      <c r="I11" s="49">
        <f t="shared" si="2"/>
        <v>2</v>
      </c>
      <c r="J11" s="50">
        <f aca="true" t="shared" si="6" ref="J11:J69">J10+I11</f>
        <v>6</v>
      </c>
      <c r="K11" s="226">
        <v>1</v>
      </c>
      <c r="L11" s="48">
        <v>36.37</v>
      </c>
      <c r="M11" s="49">
        <f t="shared" si="3"/>
        <v>5</v>
      </c>
      <c r="N11" s="50">
        <f aca="true" t="shared" si="7" ref="N11:N69">N10+M11</f>
        <v>13</v>
      </c>
      <c r="O11" s="226">
        <v>2</v>
      </c>
      <c r="P11" s="48">
        <v>38.55</v>
      </c>
      <c r="Q11" s="49">
        <f t="shared" si="0"/>
        <v>4</v>
      </c>
      <c r="R11" s="50">
        <f aca="true" t="shared" si="8" ref="R11:R69">R10+Q11</f>
        <v>11</v>
      </c>
      <c r="S11" s="226">
        <v>5</v>
      </c>
      <c r="T11" s="48">
        <v>45.36</v>
      </c>
      <c r="U11" s="49">
        <f t="shared" si="4"/>
        <v>1</v>
      </c>
      <c r="V11" s="271">
        <f aca="true" t="shared" si="9" ref="V11:V69">V10+U11</f>
        <v>6</v>
      </c>
      <c r="X11" s="227">
        <v>3</v>
      </c>
      <c r="Y11" s="228">
        <v>3</v>
      </c>
      <c r="AA11" s="186"/>
    </row>
    <row r="12" spans="1:27" ht="24.75" customHeight="1">
      <c r="A12" s="18">
        <v>4</v>
      </c>
      <c r="B12" s="46" t="s">
        <v>27</v>
      </c>
      <c r="C12" s="226">
        <v>2</v>
      </c>
      <c r="D12" s="48">
        <v>35.16</v>
      </c>
      <c r="E12" s="49">
        <f t="shared" si="1"/>
        <v>4</v>
      </c>
      <c r="F12" s="50">
        <f t="shared" si="5"/>
        <v>13</v>
      </c>
      <c r="G12" s="226">
        <v>3</v>
      </c>
      <c r="H12" s="48">
        <v>36.99</v>
      </c>
      <c r="I12" s="49">
        <f t="shared" si="2"/>
        <v>3</v>
      </c>
      <c r="J12" s="50">
        <f t="shared" si="6"/>
        <v>9</v>
      </c>
      <c r="K12" s="226">
        <v>1</v>
      </c>
      <c r="L12" s="48">
        <v>34.34</v>
      </c>
      <c r="M12" s="49">
        <f t="shared" si="3"/>
        <v>5</v>
      </c>
      <c r="N12" s="50">
        <f t="shared" si="7"/>
        <v>18</v>
      </c>
      <c r="O12" s="226">
        <v>4</v>
      </c>
      <c r="P12" s="48">
        <v>38.52</v>
      </c>
      <c r="Q12" s="49">
        <f t="shared" si="0"/>
        <v>2</v>
      </c>
      <c r="R12" s="50">
        <f t="shared" si="8"/>
        <v>13</v>
      </c>
      <c r="S12" s="226" t="s">
        <v>14</v>
      </c>
      <c r="T12" s="48" t="s">
        <v>14</v>
      </c>
      <c r="U12" s="49">
        <f t="shared" si="4"/>
        <v>0</v>
      </c>
      <c r="V12" s="271">
        <f t="shared" si="9"/>
        <v>6</v>
      </c>
      <c r="X12" s="227">
        <v>4</v>
      </c>
      <c r="Y12" s="228">
        <v>2</v>
      </c>
      <c r="AA12" s="186"/>
    </row>
    <row r="13" spans="1:27" ht="24.75" customHeight="1">
      <c r="A13" s="18">
        <v>5</v>
      </c>
      <c r="B13" s="46" t="s">
        <v>28</v>
      </c>
      <c r="C13" s="226">
        <v>4</v>
      </c>
      <c r="D13" s="48">
        <v>45.83</v>
      </c>
      <c r="E13" s="49">
        <f t="shared" si="1"/>
        <v>2</v>
      </c>
      <c r="F13" s="50">
        <f t="shared" si="5"/>
        <v>15</v>
      </c>
      <c r="G13" s="226">
        <v>5</v>
      </c>
      <c r="H13" s="48">
        <v>46.05</v>
      </c>
      <c r="I13" s="49">
        <f t="shared" si="2"/>
        <v>1</v>
      </c>
      <c r="J13" s="50">
        <f t="shared" si="6"/>
        <v>10</v>
      </c>
      <c r="K13" s="226">
        <v>1</v>
      </c>
      <c r="L13" s="48">
        <v>37.87</v>
      </c>
      <c r="M13" s="49">
        <f t="shared" si="3"/>
        <v>5</v>
      </c>
      <c r="N13" s="50">
        <f t="shared" si="7"/>
        <v>23</v>
      </c>
      <c r="O13" s="226">
        <v>2</v>
      </c>
      <c r="P13" s="48">
        <v>41.45</v>
      </c>
      <c r="Q13" s="49">
        <f t="shared" si="0"/>
        <v>4</v>
      </c>
      <c r="R13" s="50">
        <f t="shared" si="8"/>
        <v>17</v>
      </c>
      <c r="S13" s="226">
        <v>3</v>
      </c>
      <c r="T13" s="48">
        <v>41.5</v>
      </c>
      <c r="U13" s="49">
        <f t="shared" si="4"/>
        <v>3</v>
      </c>
      <c r="V13" s="271">
        <f t="shared" si="9"/>
        <v>9</v>
      </c>
      <c r="X13" s="227">
        <v>5</v>
      </c>
      <c r="Y13" s="228">
        <v>1</v>
      </c>
      <c r="AA13" s="186"/>
    </row>
    <row r="14" spans="1:27" ht="24.75" customHeight="1">
      <c r="A14" s="18">
        <v>6</v>
      </c>
      <c r="B14" s="46" t="s">
        <v>29</v>
      </c>
      <c r="C14" s="226">
        <v>5</v>
      </c>
      <c r="D14" s="48">
        <v>49.44</v>
      </c>
      <c r="E14" s="49">
        <f t="shared" si="1"/>
        <v>1</v>
      </c>
      <c r="F14" s="50">
        <f t="shared" si="5"/>
        <v>16</v>
      </c>
      <c r="G14" s="226">
        <v>4</v>
      </c>
      <c r="H14" s="48">
        <v>44.86</v>
      </c>
      <c r="I14" s="49">
        <f t="shared" si="2"/>
        <v>2</v>
      </c>
      <c r="J14" s="50">
        <f t="shared" si="6"/>
        <v>12</v>
      </c>
      <c r="K14" s="226">
        <v>1</v>
      </c>
      <c r="L14" s="48">
        <v>36.39</v>
      </c>
      <c r="M14" s="49">
        <f t="shared" si="3"/>
        <v>5</v>
      </c>
      <c r="N14" s="50">
        <f t="shared" si="7"/>
        <v>28</v>
      </c>
      <c r="O14" s="226">
        <v>2</v>
      </c>
      <c r="P14" s="48">
        <v>38.28</v>
      </c>
      <c r="Q14" s="49">
        <f t="shared" si="0"/>
        <v>4</v>
      </c>
      <c r="R14" s="50">
        <f t="shared" si="8"/>
        <v>21</v>
      </c>
      <c r="S14" s="226">
        <v>3</v>
      </c>
      <c r="T14" s="48">
        <v>40.63</v>
      </c>
      <c r="U14" s="49">
        <f t="shared" si="4"/>
        <v>3</v>
      </c>
      <c r="V14" s="271">
        <f t="shared" si="9"/>
        <v>12</v>
      </c>
      <c r="X14" s="227" t="s">
        <v>190</v>
      </c>
      <c r="Y14" s="228">
        <v>0</v>
      </c>
      <c r="AA14" s="186"/>
    </row>
    <row r="15" spans="1:27" ht="24.75" customHeight="1">
      <c r="A15" s="18">
        <v>7</v>
      </c>
      <c r="B15" s="46" t="s">
        <v>30</v>
      </c>
      <c r="C15" s="226">
        <v>4</v>
      </c>
      <c r="D15" s="48">
        <v>19.23</v>
      </c>
      <c r="E15" s="49">
        <f t="shared" si="1"/>
        <v>2</v>
      </c>
      <c r="F15" s="50">
        <f t="shared" si="5"/>
        <v>18</v>
      </c>
      <c r="G15" s="226">
        <v>3</v>
      </c>
      <c r="H15" s="48">
        <v>18.58</v>
      </c>
      <c r="I15" s="49">
        <f t="shared" si="2"/>
        <v>3</v>
      </c>
      <c r="J15" s="50">
        <f t="shared" si="6"/>
        <v>15</v>
      </c>
      <c r="K15" s="226">
        <v>1</v>
      </c>
      <c r="L15" s="48">
        <v>17.27</v>
      </c>
      <c r="M15" s="49">
        <f t="shared" si="3"/>
        <v>5</v>
      </c>
      <c r="N15" s="50">
        <f t="shared" si="7"/>
        <v>33</v>
      </c>
      <c r="O15" s="226">
        <v>2</v>
      </c>
      <c r="P15" s="48">
        <v>18.08</v>
      </c>
      <c r="Q15" s="49">
        <f t="shared" si="0"/>
        <v>4</v>
      </c>
      <c r="R15" s="50">
        <f t="shared" si="8"/>
        <v>25</v>
      </c>
      <c r="S15" s="226">
        <v>5</v>
      </c>
      <c r="T15" s="48">
        <v>19.67</v>
      </c>
      <c r="U15" s="49">
        <f t="shared" si="4"/>
        <v>1</v>
      </c>
      <c r="V15" s="271">
        <f t="shared" si="9"/>
        <v>13</v>
      </c>
      <c r="X15" s="227" t="s">
        <v>14</v>
      </c>
      <c r="Y15" s="228">
        <v>0</v>
      </c>
      <c r="AA15" s="186"/>
    </row>
    <row r="16" spans="1:27" ht="24.75" customHeight="1">
      <c r="A16" s="18">
        <v>8</v>
      </c>
      <c r="B16" s="46" t="s">
        <v>31</v>
      </c>
      <c r="C16" s="226">
        <v>2</v>
      </c>
      <c r="D16" s="48">
        <v>15.5</v>
      </c>
      <c r="E16" s="49">
        <f t="shared" si="1"/>
        <v>4</v>
      </c>
      <c r="F16" s="50">
        <f t="shared" si="5"/>
        <v>22</v>
      </c>
      <c r="G16" s="226">
        <v>4</v>
      </c>
      <c r="H16" s="48">
        <v>17.55</v>
      </c>
      <c r="I16" s="49">
        <f t="shared" si="2"/>
        <v>2</v>
      </c>
      <c r="J16" s="50">
        <f t="shared" si="6"/>
        <v>17</v>
      </c>
      <c r="K16" s="226">
        <v>1</v>
      </c>
      <c r="L16" s="48">
        <v>15.05</v>
      </c>
      <c r="M16" s="49">
        <f t="shared" si="3"/>
        <v>5</v>
      </c>
      <c r="N16" s="50">
        <f t="shared" si="7"/>
        <v>38</v>
      </c>
      <c r="O16" s="226">
        <v>3</v>
      </c>
      <c r="P16" s="48">
        <v>17.36</v>
      </c>
      <c r="Q16" s="49">
        <f t="shared" si="0"/>
        <v>3</v>
      </c>
      <c r="R16" s="50">
        <f t="shared" si="8"/>
        <v>28</v>
      </c>
      <c r="S16" s="226">
        <v>5</v>
      </c>
      <c r="T16" s="48">
        <v>19.68</v>
      </c>
      <c r="U16" s="49">
        <f t="shared" si="4"/>
        <v>1</v>
      </c>
      <c r="V16" s="271">
        <f t="shared" si="9"/>
        <v>14</v>
      </c>
      <c r="X16" s="227" t="s">
        <v>13</v>
      </c>
      <c r="Y16" s="228">
        <v>0</v>
      </c>
      <c r="AA16" s="186"/>
    </row>
    <row r="17" spans="1:27" ht="24.75" customHeight="1" thickBot="1">
      <c r="A17" s="18">
        <v>9</v>
      </c>
      <c r="B17" s="46" t="s">
        <v>32</v>
      </c>
      <c r="C17" s="226">
        <v>5</v>
      </c>
      <c r="D17" s="48">
        <v>46.49</v>
      </c>
      <c r="E17" s="49">
        <f t="shared" si="1"/>
        <v>1</v>
      </c>
      <c r="F17" s="50">
        <f t="shared" si="5"/>
        <v>23</v>
      </c>
      <c r="G17" s="226">
        <v>3</v>
      </c>
      <c r="H17" s="48">
        <v>38.07</v>
      </c>
      <c r="I17" s="49">
        <f t="shared" si="2"/>
        <v>3</v>
      </c>
      <c r="J17" s="50">
        <f t="shared" si="6"/>
        <v>20</v>
      </c>
      <c r="K17" s="226">
        <v>4</v>
      </c>
      <c r="L17" s="48">
        <v>38.39</v>
      </c>
      <c r="M17" s="49">
        <f t="shared" si="3"/>
        <v>2</v>
      </c>
      <c r="N17" s="50">
        <f t="shared" si="7"/>
        <v>40</v>
      </c>
      <c r="O17" s="226">
        <v>2</v>
      </c>
      <c r="P17" s="48">
        <v>36.47</v>
      </c>
      <c r="Q17" s="49">
        <f t="shared" si="0"/>
        <v>4</v>
      </c>
      <c r="R17" s="50">
        <f t="shared" si="8"/>
        <v>32</v>
      </c>
      <c r="S17" s="226">
        <v>1</v>
      </c>
      <c r="T17" s="48">
        <v>35.63</v>
      </c>
      <c r="U17" s="49">
        <f t="shared" si="4"/>
        <v>5</v>
      </c>
      <c r="V17" s="271">
        <f t="shared" si="9"/>
        <v>19</v>
      </c>
      <c r="X17" s="230" t="s">
        <v>16</v>
      </c>
      <c r="Y17" s="231">
        <v>0</v>
      </c>
      <c r="AA17" s="186"/>
    </row>
    <row r="18" spans="1:27" ht="24.75" customHeight="1">
      <c r="A18" s="18">
        <v>10</v>
      </c>
      <c r="B18" s="232" t="s">
        <v>87</v>
      </c>
      <c r="C18" s="226" t="s">
        <v>14</v>
      </c>
      <c r="D18" s="48" t="s">
        <v>14</v>
      </c>
      <c r="E18" s="49">
        <f t="shared" si="1"/>
        <v>0</v>
      </c>
      <c r="F18" s="50">
        <f t="shared" si="5"/>
        <v>23</v>
      </c>
      <c r="G18" s="226">
        <v>4</v>
      </c>
      <c r="H18" s="48">
        <v>41.23</v>
      </c>
      <c r="I18" s="49">
        <f t="shared" si="2"/>
        <v>2</v>
      </c>
      <c r="J18" s="50">
        <f t="shared" si="6"/>
        <v>22</v>
      </c>
      <c r="K18" s="226">
        <v>3</v>
      </c>
      <c r="L18" s="48">
        <v>36.45</v>
      </c>
      <c r="M18" s="49">
        <f t="shared" si="3"/>
        <v>3</v>
      </c>
      <c r="N18" s="50">
        <f t="shared" si="7"/>
        <v>43</v>
      </c>
      <c r="O18" s="226">
        <v>1</v>
      </c>
      <c r="P18" s="48">
        <v>33.25</v>
      </c>
      <c r="Q18" s="49">
        <f t="shared" si="0"/>
        <v>5</v>
      </c>
      <c r="R18" s="50">
        <f t="shared" si="8"/>
        <v>37</v>
      </c>
      <c r="S18" s="226">
        <v>2</v>
      </c>
      <c r="T18" s="48">
        <v>34.74</v>
      </c>
      <c r="U18" s="49">
        <f t="shared" si="4"/>
        <v>4</v>
      </c>
      <c r="V18" s="271">
        <f t="shared" si="9"/>
        <v>23</v>
      </c>
      <c r="AA18" s="186"/>
    </row>
    <row r="19" spans="1:27" ht="24.75" customHeight="1">
      <c r="A19" s="18">
        <v>11</v>
      </c>
      <c r="B19" s="233" t="s">
        <v>33</v>
      </c>
      <c r="C19" s="226">
        <v>5</v>
      </c>
      <c r="D19" s="48" t="s">
        <v>372</v>
      </c>
      <c r="E19" s="49">
        <f t="shared" si="1"/>
        <v>1</v>
      </c>
      <c r="F19" s="50">
        <f t="shared" si="5"/>
        <v>24</v>
      </c>
      <c r="G19" s="226">
        <v>4</v>
      </c>
      <c r="H19" s="48" t="s">
        <v>373</v>
      </c>
      <c r="I19" s="49">
        <f t="shared" si="2"/>
        <v>2</v>
      </c>
      <c r="J19" s="50">
        <f t="shared" si="6"/>
        <v>24</v>
      </c>
      <c r="K19" s="226">
        <v>1</v>
      </c>
      <c r="L19" s="48" t="s">
        <v>374</v>
      </c>
      <c r="M19" s="49">
        <f t="shared" si="3"/>
        <v>5</v>
      </c>
      <c r="N19" s="50">
        <f t="shared" si="7"/>
        <v>48</v>
      </c>
      <c r="O19" s="226">
        <v>3</v>
      </c>
      <c r="P19" s="48" t="s">
        <v>375</v>
      </c>
      <c r="Q19" s="49">
        <f t="shared" si="0"/>
        <v>3</v>
      </c>
      <c r="R19" s="50">
        <f t="shared" si="8"/>
        <v>40</v>
      </c>
      <c r="S19" s="226">
        <v>2</v>
      </c>
      <c r="T19" s="48" t="s">
        <v>376</v>
      </c>
      <c r="U19" s="49">
        <f t="shared" si="4"/>
        <v>4</v>
      </c>
      <c r="V19" s="271">
        <f t="shared" si="9"/>
        <v>27</v>
      </c>
      <c r="AA19" s="186"/>
    </row>
    <row r="20" spans="1:27" ht="24.75" customHeight="1">
      <c r="A20" s="18">
        <v>12</v>
      </c>
      <c r="B20" s="233" t="s">
        <v>34</v>
      </c>
      <c r="C20" s="226">
        <v>5</v>
      </c>
      <c r="D20" s="48" t="s">
        <v>377</v>
      </c>
      <c r="E20" s="49">
        <f t="shared" si="1"/>
        <v>1</v>
      </c>
      <c r="F20" s="50">
        <f t="shared" si="5"/>
        <v>25</v>
      </c>
      <c r="G20" s="226">
        <v>4</v>
      </c>
      <c r="H20" s="48" t="s">
        <v>378</v>
      </c>
      <c r="I20" s="49">
        <f t="shared" si="2"/>
        <v>2</v>
      </c>
      <c r="J20" s="50">
        <f t="shared" si="6"/>
        <v>26</v>
      </c>
      <c r="K20" s="226">
        <v>1</v>
      </c>
      <c r="L20" s="48">
        <v>56.68</v>
      </c>
      <c r="M20" s="49">
        <f t="shared" si="3"/>
        <v>5</v>
      </c>
      <c r="N20" s="50">
        <f t="shared" si="7"/>
        <v>53</v>
      </c>
      <c r="O20" s="226">
        <v>2</v>
      </c>
      <c r="P20" s="48">
        <v>58.52</v>
      </c>
      <c r="Q20" s="49">
        <f t="shared" si="0"/>
        <v>4</v>
      </c>
      <c r="R20" s="50">
        <f t="shared" si="8"/>
        <v>44</v>
      </c>
      <c r="S20" s="226">
        <v>3</v>
      </c>
      <c r="T20" s="48">
        <v>58.89</v>
      </c>
      <c r="U20" s="49">
        <f t="shared" si="4"/>
        <v>3</v>
      </c>
      <c r="V20" s="271">
        <f t="shared" si="9"/>
        <v>30</v>
      </c>
      <c r="AA20" s="186"/>
    </row>
    <row r="21" spans="1:27" ht="24.75" customHeight="1">
      <c r="A21" s="18">
        <v>13</v>
      </c>
      <c r="B21" s="46" t="s">
        <v>35</v>
      </c>
      <c r="C21" s="226">
        <v>3</v>
      </c>
      <c r="D21" s="48" t="s">
        <v>379</v>
      </c>
      <c r="E21" s="49">
        <f t="shared" si="1"/>
        <v>3</v>
      </c>
      <c r="F21" s="50">
        <f t="shared" si="5"/>
        <v>28</v>
      </c>
      <c r="G21" s="226">
        <v>4</v>
      </c>
      <c r="H21" s="48" t="s">
        <v>381</v>
      </c>
      <c r="I21" s="49">
        <f t="shared" si="2"/>
        <v>2</v>
      </c>
      <c r="J21" s="50">
        <f t="shared" si="6"/>
        <v>28</v>
      </c>
      <c r="K21" s="226">
        <v>1</v>
      </c>
      <c r="L21" s="48" t="s">
        <v>380</v>
      </c>
      <c r="M21" s="49">
        <f t="shared" si="3"/>
        <v>5</v>
      </c>
      <c r="N21" s="50">
        <f t="shared" si="7"/>
        <v>58</v>
      </c>
      <c r="O21" s="226">
        <v>2</v>
      </c>
      <c r="P21" s="48" t="s">
        <v>382</v>
      </c>
      <c r="Q21" s="49">
        <f t="shared" si="0"/>
        <v>4</v>
      </c>
      <c r="R21" s="50">
        <f t="shared" si="8"/>
        <v>48</v>
      </c>
      <c r="S21" s="226">
        <v>5</v>
      </c>
      <c r="T21" s="48" t="s">
        <v>383</v>
      </c>
      <c r="U21" s="49">
        <f t="shared" si="4"/>
        <v>1</v>
      </c>
      <c r="V21" s="271">
        <f t="shared" si="9"/>
        <v>31</v>
      </c>
      <c r="AA21" s="186"/>
    </row>
    <row r="22" spans="1:27" ht="24.75" customHeight="1">
      <c r="A22" s="18">
        <v>14</v>
      </c>
      <c r="B22" s="46" t="s">
        <v>36</v>
      </c>
      <c r="C22" s="226">
        <v>5</v>
      </c>
      <c r="D22" s="48" t="s">
        <v>384</v>
      </c>
      <c r="E22" s="49">
        <f t="shared" si="1"/>
        <v>1</v>
      </c>
      <c r="F22" s="50">
        <f t="shared" si="5"/>
        <v>29</v>
      </c>
      <c r="G22" s="226">
        <v>3</v>
      </c>
      <c r="H22" s="48" t="s">
        <v>385</v>
      </c>
      <c r="I22" s="49">
        <f t="shared" si="2"/>
        <v>3</v>
      </c>
      <c r="J22" s="50">
        <f t="shared" si="6"/>
        <v>31</v>
      </c>
      <c r="K22" s="226">
        <v>2</v>
      </c>
      <c r="L22" s="48" t="s">
        <v>386</v>
      </c>
      <c r="M22" s="49">
        <f t="shared" si="3"/>
        <v>4</v>
      </c>
      <c r="N22" s="50">
        <f t="shared" si="7"/>
        <v>62</v>
      </c>
      <c r="O22" s="226">
        <v>1</v>
      </c>
      <c r="P22" s="336">
        <v>58.82</v>
      </c>
      <c r="Q22" s="49">
        <f t="shared" si="0"/>
        <v>5</v>
      </c>
      <c r="R22" s="50">
        <f t="shared" si="8"/>
        <v>53</v>
      </c>
      <c r="S22" s="226">
        <v>4</v>
      </c>
      <c r="T22" s="48" t="s">
        <v>387</v>
      </c>
      <c r="U22" s="49">
        <f t="shared" si="4"/>
        <v>2</v>
      </c>
      <c r="V22" s="271">
        <f t="shared" si="9"/>
        <v>33</v>
      </c>
      <c r="AA22" s="186"/>
    </row>
    <row r="23" spans="1:27" ht="24.75" customHeight="1">
      <c r="A23" s="18">
        <v>15</v>
      </c>
      <c r="B23" s="46" t="s">
        <v>37</v>
      </c>
      <c r="C23" s="226">
        <v>5</v>
      </c>
      <c r="D23" s="48">
        <v>48.06</v>
      </c>
      <c r="E23" s="49">
        <f t="shared" si="1"/>
        <v>1</v>
      </c>
      <c r="F23" s="50">
        <f t="shared" si="5"/>
        <v>30</v>
      </c>
      <c r="G23" s="226">
        <v>4</v>
      </c>
      <c r="H23" s="48">
        <v>45.06</v>
      </c>
      <c r="I23" s="49">
        <f t="shared" si="2"/>
        <v>2</v>
      </c>
      <c r="J23" s="50">
        <f t="shared" si="6"/>
        <v>33</v>
      </c>
      <c r="K23" s="226">
        <v>3</v>
      </c>
      <c r="L23" s="48">
        <v>44.08</v>
      </c>
      <c r="M23" s="49">
        <f t="shared" si="3"/>
        <v>3</v>
      </c>
      <c r="N23" s="50">
        <f t="shared" si="7"/>
        <v>65</v>
      </c>
      <c r="O23" s="226">
        <v>1</v>
      </c>
      <c r="P23" s="48">
        <v>41.14</v>
      </c>
      <c r="Q23" s="49">
        <f t="shared" si="0"/>
        <v>5</v>
      </c>
      <c r="R23" s="50">
        <f t="shared" si="8"/>
        <v>58</v>
      </c>
      <c r="S23" s="226">
        <v>2</v>
      </c>
      <c r="T23" s="48">
        <v>42.45</v>
      </c>
      <c r="U23" s="49">
        <f t="shared" si="4"/>
        <v>4</v>
      </c>
      <c r="V23" s="271">
        <f t="shared" si="9"/>
        <v>37</v>
      </c>
      <c r="AA23" s="186"/>
    </row>
    <row r="24" spans="1:27" ht="24.75" customHeight="1">
      <c r="A24" s="18">
        <v>16</v>
      </c>
      <c r="B24" s="46" t="s">
        <v>38</v>
      </c>
      <c r="C24" s="226">
        <v>5</v>
      </c>
      <c r="D24" s="48">
        <v>46.57</v>
      </c>
      <c r="E24" s="49">
        <f t="shared" si="1"/>
        <v>1</v>
      </c>
      <c r="F24" s="50">
        <f t="shared" si="5"/>
        <v>31</v>
      </c>
      <c r="G24" s="226">
        <v>3</v>
      </c>
      <c r="H24" s="48">
        <v>39.88</v>
      </c>
      <c r="I24" s="49">
        <f t="shared" si="2"/>
        <v>3</v>
      </c>
      <c r="J24" s="50">
        <f t="shared" si="6"/>
        <v>36</v>
      </c>
      <c r="K24" s="226">
        <v>4</v>
      </c>
      <c r="L24" s="48">
        <v>42.6</v>
      </c>
      <c r="M24" s="49">
        <f t="shared" si="3"/>
        <v>2</v>
      </c>
      <c r="N24" s="50">
        <f t="shared" si="7"/>
        <v>67</v>
      </c>
      <c r="O24" s="226">
        <v>1</v>
      </c>
      <c r="P24" s="48">
        <v>38.41</v>
      </c>
      <c r="Q24" s="49">
        <f t="shared" si="0"/>
        <v>5</v>
      </c>
      <c r="R24" s="50">
        <f t="shared" si="8"/>
        <v>63</v>
      </c>
      <c r="S24" s="226">
        <v>2</v>
      </c>
      <c r="T24" s="48">
        <v>38.41</v>
      </c>
      <c r="U24" s="49">
        <f t="shared" si="4"/>
        <v>4</v>
      </c>
      <c r="V24" s="271">
        <f t="shared" si="9"/>
        <v>41</v>
      </c>
      <c r="AA24" s="186"/>
    </row>
    <row r="25" spans="1:27" ht="24.75" customHeight="1">
      <c r="A25" s="18">
        <v>17</v>
      </c>
      <c r="B25" s="46" t="s">
        <v>39</v>
      </c>
      <c r="C25" s="226">
        <v>5</v>
      </c>
      <c r="D25" s="48">
        <v>23.86</v>
      </c>
      <c r="E25" s="49">
        <f t="shared" si="1"/>
        <v>1</v>
      </c>
      <c r="F25" s="50">
        <f t="shared" si="5"/>
        <v>32</v>
      </c>
      <c r="G25" s="226">
        <v>4</v>
      </c>
      <c r="H25" s="48">
        <v>22.97</v>
      </c>
      <c r="I25" s="49">
        <f t="shared" si="2"/>
        <v>2</v>
      </c>
      <c r="J25" s="50">
        <f t="shared" si="6"/>
        <v>38</v>
      </c>
      <c r="K25" s="226">
        <v>1</v>
      </c>
      <c r="L25" s="48">
        <v>20.45</v>
      </c>
      <c r="M25" s="49">
        <f t="shared" si="3"/>
        <v>5</v>
      </c>
      <c r="N25" s="50">
        <f t="shared" si="7"/>
        <v>72</v>
      </c>
      <c r="O25" s="226">
        <v>3</v>
      </c>
      <c r="P25" s="48">
        <v>21.47</v>
      </c>
      <c r="Q25" s="49">
        <f t="shared" si="0"/>
        <v>3</v>
      </c>
      <c r="R25" s="50">
        <f t="shared" si="8"/>
        <v>66</v>
      </c>
      <c r="S25" s="226">
        <v>2</v>
      </c>
      <c r="T25" s="48">
        <v>21.07</v>
      </c>
      <c r="U25" s="49">
        <f t="shared" si="4"/>
        <v>4</v>
      </c>
      <c r="V25" s="271">
        <f t="shared" si="9"/>
        <v>45</v>
      </c>
      <c r="AA25" s="186"/>
    </row>
    <row r="26" spans="1:27" ht="24.75" customHeight="1">
      <c r="A26" s="18">
        <v>18</v>
      </c>
      <c r="B26" s="46" t="s">
        <v>40</v>
      </c>
      <c r="C26" s="226">
        <v>2</v>
      </c>
      <c r="D26" s="48">
        <v>18.6</v>
      </c>
      <c r="E26" s="49">
        <f t="shared" si="1"/>
        <v>4</v>
      </c>
      <c r="F26" s="50">
        <f t="shared" si="5"/>
        <v>36</v>
      </c>
      <c r="G26" s="226">
        <v>5</v>
      </c>
      <c r="H26" s="48">
        <v>27.03</v>
      </c>
      <c r="I26" s="49">
        <f t="shared" si="2"/>
        <v>1</v>
      </c>
      <c r="J26" s="50">
        <f t="shared" si="6"/>
        <v>39</v>
      </c>
      <c r="K26" s="226">
        <v>1</v>
      </c>
      <c r="L26" s="48">
        <v>18.4</v>
      </c>
      <c r="M26" s="49">
        <f t="shared" si="3"/>
        <v>5</v>
      </c>
      <c r="N26" s="50">
        <f t="shared" si="7"/>
        <v>77</v>
      </c>
      <c r="O26" s="226">
        <v>3</v>
      </c>
      <c r="P26" s="48">
        <v>20.52</v>
      </c>
      <c r="Q26" s="49">
        <f t="shared" si="0"/>
        <v>3</v>
      </c>
      <c r="R26" s="50">
        <f t="shared" si="8"/>
        <v>69</v>
      </c>
      <c r="S26" s="226">
        <v>4</v>
      </c>
      <c r="T26" s="48">
        <v>23.19</v>
      </c>
      <c r="U26" s="49">
        <f t="shared" si="4"/>
        <v>2</v>
      </c>
      <c r="V26" s="271">
        <f t="shared" si="9"/>
        <v>47</v>
      </c>
      <c r="AA26" s="186"/>
    </row>
    <row r="27" spans="1:27" ht="24.75" customHeight="1">
      <c r="A27" s="18">
        <v>19</v>
      </c>
      <c r="B27" s="46" t="s">
        <v>41</v>
      </c>
      <c r="C27" s="226">
        <v>5</v>
      </c>
      <c r="D27" s="48">
        <v>42.64</v>
      </c>
      <c r="E27" s="49">
        <f t="shared" si="1"/>
        <v>1</v>
      </c>
      <c r="F27" s="50">
        <f t="shared" si="5"/>
        <v>37</v>
      </c>
      <c r="G27" s="226">
        <v>3</v>
      </c>
      <c r="H27" s="48">
        <v>36.55</v>
      </c>
      <c r="I27" s="49">
        <f t="shared" si="2"/>
        <v>3</v>
      </c>
      <c r="J27" s="50">
        <f t="shared" si="6"/>
        <v>42</v>
      </c>
      <c r="K27" s="226">
        <v>1</v>
      </c>
      <c r="L27" s="48">
        <v>33.82</v>
      </c>
      <c r="M27" s="49">
        <f t="shared" si="3"/>
        <v>5</v>
      </c>
      <c r="N27" s="50">
        <f t="shared" si="7"/>
        <v>82</v>
      </c>
      <c r="O27" s="226">
        <v>4</v>
      </c>
      <c r="P27" s="48">
        <v>38.47</v>
      </c>
      <c r="Q27" s="49">
        <f t="shared" si="0"/>
        <v>2</v>
      </c>
      <c r="R27" s="50">
        <f t="shared" si="8"/>
        <v>71</v>
      </c>
      <c r="S27" s="226">
        <v>2</v>
      </c>
      <c r="T27" s="48">
        <v>35.95</v>
      </c>
      <c r="U27" s="49">
        <f t="shared" si="4"/>
        <v>4</v>
      </c>
      <c r="V27" s="271">
        <f t="shared" si="9"/>
        <v>51</v>
      </c>
      <c r="AA27" s="186"/>
    </row>
    <row r="28" spans="1:27" ht="24.75" customHeight="1">
      <c r="A28" s="18">
        <v>20</v>
      </c>
      <c r="B28" s="46" t="s">
        <v>42</v>
      </c>
      <c r="C28" s="226">
        <v>5</v>
      </c>
      <c r="D28" s="48">
        <v>38.92</v>
      </c>
      <c r="E28" s="49">
        <f t="shared" si="1"/>
        <v>1</v>
      </c>
      <c r="F28" s="50">
        <f t="shared" si="5"/>
        <v>38</v>
      </c>
      <c r="G28" s="226">
        <v>3</v>
      </c>
      <c r="H28" s="48">
        <v>33.55</v>
      </c>
      <c r="I28" s="49">
        <f t="shared" si="2"/>
        <v>3</v>
      </c>
      <c r="J28" s="50">
        <f t="shared" si="6"/>
        <v>45</v>
      </c>
      <c r="K28" s="226">
        <v>1</v>
      </c>
      <c r="L28" s="48">
        <v>30.46</v>
      </c>
      <c r="M28" s="49">
        <f t="shared" si="3"/>
        <v>5</v>
      </c>
      <c r="N28" s="50">
        <f t="shared" si="7"/>
        <v>87</v>
      </c>
      <c r="O28" s="226">
        <v>2</v>
      </c>
      <c r="P28" s="48">
        <v>32.3</v>
      </c>
      <c r="Q28" s="49">
        <f t="shared" si="0"/>
        <v>4</v>
      </c>
      <c r="R28" s="50">
        <f t="shared" si="8"/>
        <v>75</v>
      </c>
      <c r="S28" s="226">
        <v>4</v>
      </c>
      <c r="T28" s="48">
        <v>35.22</v>
      </c>
      <c r="U28" s="49">
        <f t="shared" si="4"/>
        <v>2</v>
      </c>
      <c r="V28" s="271">
        <f t="shared" si="9"/>
        <v>53</v>
      </c>
      <c r="AA28" s="186"/>
    </row>
    <row r="29" spans="1:27" ht="24.75" customHeight="1">
      <c r="A29" s="18">
        <v>21</v>
      </c>
      <c r="B29" s="46" t="s">
        <v>43</v>
      </c>
      <c r="C29" s="226">
        <v>3</v>
      </c>
      <c r="D29" s="48">
        <v>35.39</v>
      </c>
      <c r="E29" s="49">
        <f t="shared" si="1"/>
        <v>3</v>
      </c>
      <c r="F29" s="50">
        <f t="shared" si="5"/>
        <v>41</v>
      </c>
      <c r="G29" s="226">
        <v>4</v>
      </c>
      <c r="H29" s="48">
        <v>35.58</v>
      </c>
      <c r="I29" s="49">
        <f t="shared" si="2"/>
        <v>2</v>
      </c>
      <c r="J29" s="50">
        <f t="shared" si="6"/>
        <v>47</v>
      </c>
      <c r="K29" s="226">
        <v>2</v>
      </c>
      <c r="L29" s="48">
        <v>32.14</v>
      </c>
      <c r="M29" s="49">
        <f t="shared" si="3"/>
        <v>4</v>
      </c>
      <c r="N29" s="50">
        <f t="shared" si="7"/>
        <v>91</v>
      </c>
      <c r="O29" s="226">
        <v>1</v>
      </c>
      <c r="P29" s="48">
        <v>32.08</v>
      </c>
      <c r="Q29" s="49">
        <f t="shared" si="0"/>
        <v>5</v>
      </c>
      <c r="R29" s="50">
        <f t="shared" si="8"/>
        <v>80</v>
      </c>
      <c r="S29" s="226">
        <v>5</v>
      </c>
      <c r="T29" s="48">
        <v>38.61</v>
      </c>
      <c r="U29" s="49">
        <f t="shared" si="4"/>
        <v>1</v>
      </c>
      <c r="V29" s="271">
        <f t="shared" si="9"/>
        <v>54</v>
      </c>
      <c r="AA29" s="186"/>
    </row>
    <row r="30" spans="1:27" ht="24.75" customHeight="1">
      <c r="A30" s="18">
        <v>22</v>
      </c>
      <c r="B30" s="234" t="s">
        <v>44</v>
      </c>
      <c r="C30" s="226">
        <v>3</v>
      </c>
      <c r="D30" s="48">
        <v>33.41</v>
      </c>
      <c r="E30" s="49">
        <f t="shared" si="1"/>
        <v>3</v>
      </c>
      <c r="F30" s="50">
        <f t="shared" si="5"/>
        <v>44</v>
      </c>
      <c r="G30" s="226">
        <v>4</v>
      </c>
      <c r="H30" s="48">
        <v>38.2</v>
      </c>
      <c r="I30" s="49">
        <f t="shared" si="2"/>
        <v>2</v>
      </c>
      <c r="J30" s="50">
        <f t="shared" si="6"/>
        <v>49</v>
      </c>
      <c r="K30" s="226">
        <v>1</v>
      </c>
      <c r="L30" s="48">
        <v>31.58</v>
      </c>
      <c r="M30" s="49">
        <f t="shared" si="3"/>
        <v>5</v>
      </c>
      <c r="N30" s="50">
        <f t="shared" si="7"/>
        <v>96</v>
      </c>
      <c r="O30" s="226">
        <v>2</v>
      </c>
      <c r="P30" s="48">
        <v>31.66</v>
      </c>
      <c r="Q30" s="49">
        <f t="shared" si="0"/>
        <v>4</v>
      </c>
      <c r="R30" s="50">
        <f t="shared" si="8"/>
        <v>84</v>
      </c>
      <c r="S30" s="226">
        <v>5</v>
      </c>
      <c r="T30" s="48">
        <v>40.44</v>
      </c>
      <c r="U30" s="49">
        <f t="shared" si="4"/>
        <v>1</v>
      </c>
      <c r="V30" s="271">
        <f t="shared" si="9"/>
        <v>55</v>
      </c>
      <c r="AA30" s="186"/>
    </row>
    <row r="31" spans="1:27" ht="24.75" customHeight="1">
      <c r="A31" s="18">
        <v>23</v>
      </c>
      <c r="B31" s="233" t="s">
        <v>45</v>
      </c>
      <c r="C31" s="226">
        <v>5</v>
      </c>
      <c r="D31" s="48">
        <v>45.27</v>
      </c>
      <c r="E31" s="49">
        <f t="shared" si="1"/>
        <v>1</v>
      </c>
      <c r="F31" s="50">
        <f t="shared" si="5"/>
        <v>45</v>
      </c>
      <c r="G31" s="226">
        <v>3</v>
      </c>
      <c r="H31" s="48">
        <v>44.13</v>
      </c>
      <c r="I31" s="49">
        <f t="shared" si="2"/>
        <v>3</v>
      </c>
      <c r="J31" s="50">
        <f t="shared" si="6"/>
        <v>52</v>
      </c>
      <c r="K31" s="226">
        <v>1</v>
      </c>
      <c r="L31" s="48">
        <v>38.2</v>
      </c>
      <c r="M31" s="49">
        <f t="shared" si="3"/>
        <v>5</v>
      </c>
      <c r="N31" s="50">
        <f t="shared" si="7"/>
        <v>101</v>
      </c>
      <c r="O31" s="226">
        <v>4</v>
      </c>
      <c r="P31" s="48">
        <v>44.3</v>
      </c>
      <c r="Q31" s="49">
        <f t="shared" si="0"/>
        <v>2</v>
      </c>
      <c r="R31" s="50">
        <f t="shared" si="8"/>
        <v>86</v>
      </c>
      <c r="S31" s="226">
        <v>2</v>
      </c>
      <c r="T31" s="48">
        <v>42.8</v>
      </c>
      <c r="U31" s="49">
        <f t="shared" si="4"/>
        <v>4</v>
      </c>
      <c r="V31" s="271">
        <f t="shared" si="9"/>
        <v>59</v>
      </c>
      <c r="AA31" s="186"/>
    </row>
    <row r="32" spans="1:27" ht="24.75" customHeight="1">
      <c r="A32" s="18">
        <v>24</v>
      </c>
      <c r="B32" s="46" t="s">
        <v>46</v>
      </c>
      <c r="C32" s="226">
        <v>3</v>
      </c>
      <c r="D32" s="48">
        <v>35.49</v>
      </c>
      <c r="E32" s="49">
        <f t="shared" si="1"/>
        <v>3</v>
      </c>
      <c r="F32" s="50">
        <f t="shared" si="5"/>
        <v>48</v>
      </c>
      <c r="G32" s="226">
        <v>4</v>
      </c>
      <c r="H32" s="48">
        <v>35.49</v>
      </c>
      <c r="I32" s="49">
        <f t="shared" si="2"/>
        <v>2</v>
      </c>
      <c r="J32" s="50">
        <f t="shared" si="6"/>
        <v>54</v>
      </c>
      <c r="K32" s="226">
        <v>1</v>
      </c>
      <c r="L32" s="48">
        <v>35.01</v>
      </c>
      <c r="M32" s="49">
        <f t="shared" si="3"/>
        <v>5</v>
      </c>
      <c r="N32" s="50">
        <f t="shared" si="7"/>
        <v>106</v>
      </c>
      <c r="O32" s="226">
        <v>2</v>
      </c>
      <c r="P32" s="48">
        <v>35.45</v>
      </c>
      <c r="Q32" s="49">
        <f t="shared" si="0"/>
        <v>4</v>
      </c>
      <c r="R32" s="50">
        <f t="shared" si="8"/>
        <v>90</v>
      </c>
      <c r="S32" s="226">
        <v>5</v>
      </c>
      <c r="T32" s="48">
        <v>38.36</v>
      </c>
      <c r="U32" s="49">
        <f t="shared" si="4"/>
        <v>1</v>
      </c>
      <c r="V32" s="271">
        <f t="shared" si="9"/>
        <v>60</v>
      </c>
      <c r="AA32" s="186"/>
    </row>
    <row r="33" spans="1:27" ht="24.75" customHeight="1">
      <c r="A33" s="18">
        <v>25</v>
      </c>
      <c r="B33" s="46" t="s">
        <v>47</v>
      </c>
      <c r="C33" s="226">
        <v>5</v>
      </c>
      <c r="D33" s="48" t="s">
        <v>389</v>
      </c>
      <c r="E33" s="49">
        <f t="shared" si="1"/>
        <v>1</v>
      </c>
      <c r="F33" s="50">
        <f t="shared" si="5"/>
        <v>49</v>
      </c>
      <c r="G33" s="226">
        <v>4</v>
      </c>
      <c r="H33" s="48" t="s">
        <v>390</v>
      </c>
      <c r="I33" s="49">
        <f t="shared" si="2"/>
        <v>2</v>
      </c>
      <c r="J33" s="50">
        <f t="shared" si="6"/>
        <v>56</v>
      </c>
      <c r="K33" s="226">
        <v>3</v>
      </c>
      <c r="L33" s="48" t="s">
        <v>391</v>
      </c>
      <c r="M33" s="49">
        <f t="shared" si="3"/>
        <v>3</v>
      </c>
      <c r="N33" s="50">
        <f t="shared" si="7"/>
        <v>109</v>
      </c>
      <c r="O33" s="226">
        <v>2</v>
      </c>
      <c r="P33" s="48" t="s">
        <v>392</v>
      </c>
      <c r="Q33" s="49">
        <f t="shared" si="0"/>
        <v>4</v>
      </c>
      <c r="R33" s="50">
        <f t="shared" si="8"/>
        <v>94</v>
      </c>
      <c r="S33" s="226">
        <v>1</v>
      </c>
      <c r="T33" s="48" t="s">
        <v>393</v>
      </c>
      <c r="U33" s="49">
        <f t="shared" si="4"/>
        <v>5</v>
      </c>
      <c r="V33" s="271">
        <f t="shared" si="9"/>
        <v>65</v>
      </c>
      <c r="AA33" s="186"/>
    </row>
    <row r="34" spans="1:27" ht="24.75" customHeight="1">
      <c r="A34" s="18">
        <v>26</v>
      </c>
      <c r="B34" s="46" t="s">
        <v>48</v>
      </c>
      <c r="C34" s="226">
        <v>4</v>
      </c>
      <c r="D34" s="48" t="s">
        <v>394</v>
      </c>
      <c r="E34" s="49">
        <f t="shared" si="1"/>
        <v>2</v>
      </c>
      <c r="F34" s="50">
        <f t="shared" si="5"/>
        <v>51</v>
      </c>
      <c r="G34" s="226">
        <v>2</v>
      </c>
      <c r="H34" s="48" t="s">
        <v>395</v>
      </c>
      <c r="I34" s="49">
        <f t="shared" si="2"/>
        <v>4</v>
      </c>
      <c r="J34" s="50">
        <f t="shared" si="6"/>
        <v>60</v>
      </c>
      <c r="K34" s="226">
        <v>3</v>
      </c>
      <c r="L34" s="48" t="s">
        <v>396</v>
      </c>
      <c r="M34" s="49">
        <f t="shared" si="3"/>
        <v>3</v>
      </c>
      <c r="N34" s="50">
        <f t="shared" si="7"/>
        <v>112</v>
      </c>
      <c r="O34" s="226">
        <v>1</v>
      </c>
      <c r="P34" s="336" t="s">
        <v>397</v>
      </c>
      <c r="Q34" s="49">
        <f t="shared" si="0"/>
        <v>5</v>
      </c>
      <c r="R34" s="50">
        <f t="shared" si="8"/>
        <v>99</v>
      </c>
      <c r="S34" s="226">
        <v>5</v>
      </c>
      <c r="T34" s="48" t="s">
        <v>398</v>
      </c>
      <c r="U34" s="49">
        <f t="shared" si="4"/>
        <v>1</v>
      </c>
      <c r="V34" s="271">
        <f t="shared" si="9"/>
        <v>66</v>
      </c>
      <c r="AA34" s="186"/>
    </row>
    <row r="35" spans="1:27" ht="24.75" customHeight="1">
      <c r="A35" s="18">
        <v>27</v>
      </c>
      <c r="B35" s="46" t="s">
        <v>49</v>
      </c>
      <c r="C35" s="226">
        <v>3</v>
      </c>
      <c r="D35" s="48" t="s">
        <v>399</v>
      </c>
      <c r="E35" s="49">
        <f t="shared" si="1"/>
        <v>3</v>
      </c>
      <c r="F35" s="50">
        <f t="shared" si="5"/>
        <v>54</v>
      </c>
      <c r="G35" s="226">
        <v>2</v>
      </c>
      <c r="H35" s="48" t="s">
        <v>400</v>
      </c>
      <c r="I35" s="49">
        <f t="shared" si="2"/>
        <v>4</v>
      </c>
      <c r="J35" s="50">
        <f t="shared" si="6"/>
        <v>64</v>
      </c>
      <c r="K35" s="226">
        <v>1</v>
      </c>
      <c r="L35" s="48" t="s">
        <v>401</v>
      </c>
      <c r="M35" s="49">
        <f t="shared" si="3"/>
        <v>5</v>
      </c>
      <c r="N35" s="50">
        <f t="shared" si="7"/>
        <v>117</v>
      </c>
      <c r="O35" s="226" t="s">
        <v>13</v>
      </c>
      <c r="P35" s="48" t="s">
        <v>402</v>
      </c>
      <c r="Q35" s="49">
        <f t="shared" si="0"/>
        <v>0</v>
      </c>
      <c r="R35" s="50">
        <f t="shared" si="8"/>
        <v>99</v>
      </c>
      <c r="S35" s="226" t="s">
        <v>13</v>
      </c>
      <c r="T35" s="48" t="s">
        <v>403</v>
      </c>
      <c r="U35" s="49">
        <f t="shared" si="4"/>
        <v>0</v>
      </c>
      <c r="V35" s="271">
        <f t="shared" si="9"/>
        <v>66</v>
      </c>
      <c r="AA35" s="186"/>
    </row>
    <row r="36" spans="1:27" ht="24.75" customHeight="1">
      <c r="A36" s="18">
        <v>28</v>
      </c>
      <c r="B36" s="46" t="s">
        <v>50</v>
      </c>
      <c r="C36" s="226">
        <v>3</v>
      </c>
      <c r="D36" s="48" t="s">
        <v>404</v>
      </c>
      <c r="E36" s="49">
        <f t="shared" si="1"/>
        <v>3</v>
      </c>
      <c r="F36" s="50">
        <f t="shared" si="5"/>
        <v>57</v>
      </c>
      <c r="G36" s="226" t="s">
        <v>14</v>
      </c>
      <c r="H36" s="48" t="s">
        <v>14</v>
      </c>
      <c r="I36" s="49">
        <f t="shared" si="2"/>
        <v>0</v>
      </c>
      <c r="J36" s="50">
        <f t="shared" si="6"/>
        <v>64</v>
      </c>
      <c r="K36" s="226">
        <v>1</v>
      </c>
      <c r="L36" s="48" t="s">
        <v>405</v>
      </c>
      <c r="M36" s="49">
        <f t="shared" si="3"/>
        <v>5</v>
      </c>
      <c r="N36" s="50">
        <f t="shared" si="7"/>
        <v>122</v>
      </c>
      <c r="O36" s="226">
        <v>2</v>
      </c>
      <c r="P36" s="48" t="s">
        <v>406</v>
      </c>
      <c r="Q36" s="49">
        <f t="shared" si="0"/>
        <v>4</v>
      </c>
      <c r="R36" s="50">
        <f t="shared" si="8"/>
        <v>103</v>
      </c>
      <c r="S36" s="226">
        <v>4</v>
      </c>
      <c r="T36" s="48" t="s">
        <v>407</v>
      </c>
      <c r="U36" s="49">
        <f t="shared" si="4"/>
        <v>2</v>
      </c>
      <c r="V36" s="271">
        <f t="shared" si="9"/>
        <v>68</v>
      </c>
      <c r="AA36" s="186"/>
    </row>
    <row r="37" spans="1:27" ht="24.75" customHeight="1">
      <c r="A37" s="18">
        <v>29</v>
      </c>
      <c r="B37" s="46" t="s">
        <v>51</v>
      </c>
      <c r="C37" s="226">
        <v>5</v>
      </c>
      <c r="D37" s="48" t="s">
        <v>408</v>
      </c>
      <c r="E37" s="49">
        <f t="shared" si="1"/>
        <v>1</v>
      </c>
      <c r="F37" s="50">
        <f t="shared" si="5"/>
        <v>58</v>
      </c>
      <c r="G37" s="226">
        <v>3</v>
      </c>
      <c r="H37" s="48" t="s">
        <v>409</v>
      </c>
      <c r="I37" s="49">
        <f t="shared" si="2"/>
        <v>3</v>
      </c>
      <c r="J37" s="50">
        <f t="shared" si="6"/>
        <v>67</v>
      </c>
      <c r="K37" s="226">
        <v>1</v>
      </c>
      <c r="L37" s="48" t="s">
        <v>410</v>
      </c>
      <c r="M37" s="49">
        <f t="shared" si="3"/>
        <v>5</v>
      </c>
      <c r="N37" s="50">
        <f t="shared" si="7"/>
        <v>127</v>
      </c>
      <c r="O37" s="226">
        <v>4</v>
      </c>
      <c r="P37" s="48" t="s">
        <v>384</v>
      </c>
      <c r="Q37" s="49">
        <f t="shared" si="0"/>
        <v>2</v>
      </c>
      <c r="R37" s="50">
        <f t="shared" si="8"/>
        <v>105</v>
      </c>
      <c r="S37" s="226">
        <v>2</v>
      </c>
      <c r="T37" s="48" t="s">
        <v>411</v>
      </c>
      <c r="U37" s="49">
        <f t="shared" si="4"/>
        <v>4</v>
      </c>
      <c r="V37" s="271">
        <f t="shared" si="9"/>
        <v>72</v>
      </c>
      <c r="AA37" s="229"/>
    </row>
    <row r="38" spans="1:27" ht="24.75" customHeight="1">
      <c r="A38" s="18">
        <v>30</v>
      </c>
      <c r="B38" s="46" t="s">
        <v>52</v>
      </c>
      <c r="C38" s="226">
        <v>5</v>
      </c>
      <c r="D38" s="48" t="s">
        <v>412</v>
      </c>
      <c r="E38" s="49">
        <f t="shared" si="1"/>
        <v>1</v>
      </c>
      <c r="F38" s="50">
        <f t="shared" si="5"/>
        <v>59</v>
      </c>
      <c r="G38" s="226">
        <v>4</v>
      </c>
      <c r="H38" s="48" t="s">
        <v>413</v>
      </c>
      <c r="I38" s="49">
        <f t="shared" si="2"/>
        <v>2</v>
      </c>
      <c r="J38" s="50">
        <f t="shared" si="6"/>
        <v>69</v>
      </c>
      <c r="K38" s="226">
        <v>1</v>
      </c>
      <c r="L38" s="48" t="s">
        <v>414</v>
      </c>
      <c r="M38" s="49">
        <f t="shared" si="3"/>
        <v>5</v>
      </c>
      <c r="N38" s="50">
        <f t="shared" si="7"/>
        <v>132</v>
      </c>
      <c r="O38" s="226">
        <v>2</v>
      </c>
      <c r="P38" s="48" t="s">
        <v>415</v>
      </c>
      <c r="Q38" s="49">
        <f t="shared" si="0"/>
        <v>4</v>
      </c>
      <c r="R38" s="50">
        <f t="shared" si="8"/>
        <v>109</v>
      </c>
      <c r="S38" s="226">
        <v>3</v>
      </c>
      <c r="T38" s="48" t="s">
        <v>413</v>
      </c>
      <c r="U38" s="49">
        <f t="shared" si="4"/>
        <v>3</v>
      </c>
      <c r="V38" s="271">
        <f t="shared" si="9"/>
        <v>75</v>
      </c>
      <c r="AA38" s="186"/>
    </row>
    <row r="39" spans="1:27" ht="24.75" customHeight="1">
      <c r="A39" s="18">
        <v>31</v>
      </c>
      <c r="B39" s="46" t="s">
        <v>53</v>
      </c>
      <c r="C39" s="226">
        <v>5</v>
      </c>
      <c r="D39" s="48">
        <v>39.18</v>
      </c>
      <c r="E39" s="49">
        <f t="shared" si="1"/>
        <v>1</v>
      </c>
      <c r="F39" s="50">
        <f t="shared" si="5"/>
        <v>60</v>
      </c>
      <c r="G39" s="226">
        <v>4</v>
      </c>
      <c r="H39" s="48">
        <v>37.41</v>
      </c>
      <c r="I39" s="49">
        <f t="shared" si="2"/>
        <v>2</v>
      </c>
      <c r="J39" s="50">
        <f t="shared" si="6"/>
        <v>71</v>
      </c>
      <c r="K39" s="226">
        <v>1</v>
      </c>
      <c r="L39" s="48">
        <v>33.46</v>
      </c>
      <c r="M39" s="49">
        <f t="shared" si="3"/>
        <v>5</v>
      </c>
      <c r="N39" s="50">
        <f t="shared" si="7"/>
        <v>137</v>
      </c>
      <c r="O39" s="226">
        <v>2</v>
      </c>
      <c r="P39" s="48">
        <v>36.3</v>
      </c>
      <c r="Q39" s="49">
        <f t="shared" si="0"/>
        <v>4</v>
      </c>
      <c r="R39" s="50">
        <f t="shared" si="8"/>
        <v>113</v>
      </c>
      <c r="S39" s="226">
        <v>3</v>
      </c>
      <c r="T39" s="48">
        <v>36.94</v>
      </c>
      <c r="U39" s="49">
        <f t="shared" si="4"/>
        <v>3</v>
      </c>
      <c r="V39" s="271">
        <f t="shared" si="9"/>
        <v>78</v>
      </c>
      <c r="AA39" s="186"/>
    </row>
    <row r="40" spans="1:27" ht="24.75" customHeight="1">
      <c r="A40" s="18">
        <v>32</v>
      </c>
      <c r="B40" s="46" t="s">
        <v>54</v>
      </c>
      <c r="C40" s="226">
        <v>1</v>
      </c>
      <c r="D40" s="48">
        <v>28.43</v>
      </c>
      <c r="E40" s="49">
        <f t="shared" si="1"/>
        <v>5</v>
      </c>
      <c r="F40" s="50">
        <f t="shared" si="5"/>
        <v>65</v>
      </c>
      <c r="G40" s="226">
        <v>3</v>
      </c>
      <c r="H40" s="48">
        <v>29.72</v>
      </c>
      <c r="I40" s="49">
        <f t="shared" si="2"/>
        <v>3</v>
      </c>
      <c r="J40" s="50">
        <f t="shared" si="6"/>
        <v>74</v>
      </c>
      <c r="K40" s="226">
        <v>4</v>
      </c>
      <c r="L40" s="48">
        <v>30.26</v>
      </c>
      <c r="M40" s="49">
        <f t="shared" si="3"/>
        <v>2</v>
      </c>
      <c r="N40" s="50">
        <f t="shared" si="7"/>
        <v>139</v>
      </c>
      <c r="O40" s="226">
        <v>2</v>
      </c>
      <c r="P40" s="48">
        <v>28.86</v>
      </c>
      <c r="Q40" s="49">
        <f t="shared" si="0"/>
        <v>4</v>
      </c>
      <c r="R40" s="50">
        <f t="shared" si="8"/>
        <v>117</v>
      </c>
      <c r="S40" s="226">
        <v>5</v>
      </c>
      <c r="T40" s="48">
        <v>30.91</v>
      </c>
      <c r="U40" s="49">
        <f t="shared" si="4"/>
        <v>1</v>
      </c>
      <c r="V40" s="271">
        <f t="shared" si="9"/>
        <v>79</v>
      </c>
      <c r="AA40" s="186"/>
    </row>
    <row r="41" spans="1:27" ht="24.75" customHeight="1">
      <c r="A41" s="18">
        <v>33</v>
      </c>
      <c r="B41" s="46" t="s">
        <v>55</v>
      </c>
      <c r="C41" s="226">
        <v>3</v>
      </c>
      <c r="D41" s="48">
        <v>40.44</v>
      </c>
      <c r="E41" s="49">
        <f>VLOOKUP(C41,position,2,TRUE)</f>
        <v>3</v>
      </c>
      <c r="F41" s="50">
        <f>F40+E41</f>
        <v>68</v>
      </c>
      <c r="G41" s="226">
        <v>5</v>
      </c>
      <c r="H41" s="48">
        <v>43.77</v>
      </c>
      <c r="I41" s="49">
        <f t="shared" si="2"/>
        <v>1</v>
      </c>
      <c r="J41" s="50">
        <f t="shared" si="6"/>
        <v>75</v>
      </c>
      <c r="K41" s="226">
        <v>2</v>
      </c>
      <c r="L41" s="48">
        <v>39.73</v>
      </c>
      <c r="M41" s="49">
        <f t="shared" si="3"/>
        <v>4</v>
      </c>
      <c r="N41" s="50">
        <f t="shared" si="7"/>
        <v>143</v>
      </c>
      <c r="O41" s="226">
        <v>1</v>
      </c>
      <c r="P41" s="48">
        <v>35.8</v>
      </c>
      <c r="Q41" s="49">
        <f aca="true" t="shared" si="10" ref="Q41:Q69">VLOOKUP(O41,position,2,TRUE)</f>
        <v>5</v>
      </c>
      <c r="R41" s="50">
        <f t="shared" si="8"/>
        <v>122</v>
      </c>
      <c r="S41" s="226">
        <v>4</v>
      </c>
      <c r="T41" s="48">
        <v>43.47</v>
      </c>
      <c r="U41" s="49">
        <f t="shared" si="4"/>
        <v>2</v>
      </c>
      <c r="V41" s="271">
        <f t="shared" si="9"/>
        <v>81</v>
      </c>
      <c r="AA41" s="186"/>
    </row>
    <row r="42" spans="1:27" ht="24.75" customHeight="1">
      <c r="A42" s="18">
        <v>34</v>
      </c>
      <c r="B42" s="46" t="s">
        <v>56</v>
      </c>
      <c r="C42" s="226">
        <v>3</v>
      </c>
      <c r="D42" s="48">
        <v>40.23</v>
      </c>
      <c r="E42" s="49">
        <f t="shared" si="1"/>
        <v>3</v>
      </c>
      <c r="F42" s="50">
        <f t="shared" si="5"/>
        <v>71</v>
      </c>
      <c r="G42" s="226">
        <v>2</v>
      </c>
      <c r="H42" s="48">
        <v>38.68</v>
      </c>
      <c r="I42" s="49">
        <f t="shared" si="2"/>
        <v>4</v>
      </c>
      <c r="J42" s="50">
        <f t="shared" si="6"/>
        <v>79</v>
      </c>
      <c r="K42" s="226">
        <v>1</v>
      </c>
      <c r="L42" s="48">
        <v>38.44</v>
      </c>
      <c r="M42" s="49">
        <f t="shared" si="3"/>
        <v>5</v>
      </c>
      <c r="N42" s="50">
        <f t="shared" si="7"/>
        <v>148</v>
      </c>
      <c r="O42" s="226">
        <v>4</v>
      </c>
      <c r="P42" s="48">
        <v>41.05</v>
      </c>
      <c r="Q42" s="49">
        <f t="shared" si="10"/>
        <v>2</v>
      </c>
      <c r="R42" s="50">
        <f t="shared" si="8"/>
        <v>124</v>
      </c>
      <c r="S42" s="226">
        <v>5</v>
      </c>
      <c r="T42" s="48">
        <v>48.62</v>
      </c>
      <c r="U42" s="49">
        <f t="shared" si="4"/>
        <v>1</v>
      </c>
      <c r="V42" s="271">
        <f t="shared" si="9"/>
        <v>82</v>
      </c>
      <c r="AA42" s="186"/>
    </row>
    <row r="43" spans="1:27" ht="24.75" customHeight="1">
      <c r="A43" s="18">
        <v>35</v>
      </c>
      <c r="B43" s="46" t="s">
        <v>57</v>
      </c>
      <c r="C43" s="226">
        <v>4</v>
      </c>
      <c r="D43" s="48">
        <v>33.85</v>
      </c>
      <c r="E43" s="49">
        <f t="shared" si="1"/>
        <v>2</v>
      </c>
      <c r="F43" s="50">
        <f t="shared" si="5"/>
        <v>73</v>
      </c>
      <c r="G43" s="226">
        <v>2</v>
      </c>
      <c r="H43" s="48">
        <v>33.33</v>
      </c>
      <c r="I43" s="49">
        <f t="shared" si="2"/>
        <v>4</v>
      </c>
      <c r="J43" s="50">
        <f t="shared" si="6"/>
        <v>83</v>
      </c>
      <c r="K43" s="226">
        <v>1</v>
      </c>
      <c r="L43" s="48">
        <v>28.95</v>
      </c>
      <c r="M43" s="49">
        <f t="shared" si="3"/>
        <v>5</v>
      </c>
      <c r="N43" s="50">
        <f t="shared" si="7"/>
        <v>153</v>
      </c>
      <c r="O43" s="226">
        <v>5</v>
      </c>
      <c r="P43" s="48">
        <v>34.2</v>
      </c>
      <c r="Q43" s="49">
        <f t="shared" si="10"/>
        <v>1</v>
      </c>
      <c r="R43" s="50">
        <f t="shared" si="8"/>
        <v>125</v>
      </c>
      <c r="S43" s="226">
        <v>3</v>
      </c>
      <c r="T43" s="48">
        <v>33.69</v>
      </c>
      <c r="U43" s="49">
        <f t="shared" si="4"/>
        <v>3</v>
      </c>
      <c r="V43" s="271">
        <f t="shared" si="9"/>
        <v>85</v>
      </c>
      <c r="AA43" s="186"/>
    </row>
    <row r="44" spans="1:27" ht="24.75" customHeight="1">
      <c r="A44" s="18">
        <v>36</v>
      </c>
      <c r="B44" s="46" t="s">
        <v>58</v>
      </c>
      <c r="C44" s="226">
        <v>5</v>
      </c>
      <c r="D44" s="48">
        <v>35.21</v>
      </c>
      <c r="E44" s="49">
        <f t="shared" si="1"/>
        <v>1</v>
      </c>
      <c r="F44" s="50">
        <f t="shared" si="5"/>
        <v>74</v>
      </c>
      <c r="G44" s="226">
        <v>2</v>
      </c>
      <c r="H44" s="48">
        <v>28.41</v>
      </c>
      <c r="I44" s="49">
        <f t="shared" si="2"/>
        <v>4</v>
      </c>
      <c r="J44" s="50">
        <f t="shared" si="6"/>
        <v>87</v>
      </c>
      <c r="K44" s="226">
        <v>1</v>
      </c>
      <c r="L44" s="48">
        <v>27.68</v>
      </c>
      <c r="M44" s="49">
        <f t="shared" si="3"/>
        <v>5</v>
      </c>
      <c r="N44" s="50">
        <f t="shared" si="7"/>
        <v>158</v>
      </c>
      <c r="O44" s="226">
        <v>3</v>
      </c>
      <c r="P44" s="48">
        <v>29.34</v>
      </c>
      <c r="Q44" s="49">
        <f t="shared" si="10"/>
        <v>3</v>
      </c>
      <c r="R44" s="50">
        <f t="shared" si="8"/>
        <v>128</v>
      </c>
      <c r="S44" s="226">
        <v>4</v>
      </c>
      <c r="T44" s="48">
        <v>31.07</v>
      </c>
      <c r="U44" s="49">
        <f t="shared" si="4"/>
        <v>2</v>
      </c>
      <c r="V44" s="271">
        <f t="shared" si="9"/>
        <v>87</v>
      </c>
      <c r="AA44" s="186"/>
    </row>
    <row r="45" spans="1:27" ht="24.75" customHeight="1">
      <c r="A45" s="18">
        <v>37</v>
      </c>
      <c r="B45" s="46" t="s">
        <v>59</v>
      </c>
      <c r="C45" s="226">
        <v>3</v>
      </c>
      <c r="D45" s="48">
        <v>24.31</v>
      </c>
      <c r="E45" s="49">
        <f t="shared" si="1"/>
        <v>3</v>
      </c>
      <c r="F45" s="50">
        <f t="shared" si="5"/>
        <v>77</v>
      </c>
      <c r="G45" s="226">
        <v>5</v>
      </c>
      <c r="H45" s="48">
        <v>26.24</v>
      </c>
      <c r="I45" s="49">
        <f t="shared" si="2"/>
        <v>1</v>
      </c>
      <c r="J45" s="50">
        <f t="shared" si="6"/>
        <v>88</v>
      </c>
      <c r="K45" s="226">
        <v>1</v>
      </c>
      <c r="L45" s="48">
        <v>22.17</v>
      </c>
      <c r="M45" s="49">
        <f t="shared" si="3"/>
        <v>5</v>
      </c>
      <c r="N45" s="50">
        <f t="shared" si="7"/>
        <v>163</v>
      </c>
      <c r="O45" s="226">
        <v>2</v>
      </c>
      <c r="P45" s="48">
        <v>24.85</v>
      </c>
      <c r="Q45" s="49">
        <f t="shared" si="10"/>
        <v>4</v>
      </c>
      <c r="R45" s="50">
        <f t="shared" si="8"/>
        <v>132</v>
      </c>
      <c r="S45" s="226" t="s">
        <v>14</v>
      </c>
      <c r="T45" s="48" t="s">
        <v>14</v>
      </c>
      <c r="U45" s="49">
        <f t="shared" si="4"/>
        <v>0</v>
      </c>
      <c r="V45" s="271">
        <f t="shared" si="9"/>
        <v>87</v>
      </c>
      <c r="AA45" s="186"/>
    </row>
    <row r="46" spans="1:27" ht="24.75" customHeight="1">
      <c r="A46" s="18">
        <v>38</v>
      </c>
      <c r="B46" s="46" t="s">
        <v>60</v>
      </c>
      <c r="C46" s="226">
        <v>3</v>
      </c>
      <c r="D46" s="48">
        <v>24.24</v>
      </c>
      <c r="E46" s="49">
        <f t="shared" si="1"/>
        <v>3</v>
      </c>
      <c r="F46" s="50">
        <f t="shared" si="5"/>
        <v>80</v>
      </c>
      <c r="G46" s="226">
        <v>5</v>
      </c>
      <c r="H46" s="48">
        <v>25.33</v>
      </c>
      <c r="I46" s="49">
        <f t="shared" si="2"/>
        <v>1</v>
      </c>
      <c r="J46" s="50">
        <f t="shared" si="6"/>
        <v>89</v>
      </c>
      <c r="K46" s="226">
        <v>2</v>
      </c>
      <c r="L46" s="48">
        <v>22.34</v>
      </c>
      <c r="M46" s="49">
        <f t="shared" si="3"/>
        <v>4</v>
      </c>
      <c r="N46" s="50">
        <f t="shared" si="7"/>
        <v>167</v>
      </c>
      <c r="O46" s="226">
        <v>1</v>
      </c>
      <c r="P46" s="48">
        <v>21.78</v>
      </c>
      <c r="Q46" s="49">
        <f t="shared" si="10"/>
        <v>5</v>
      </c>
      <c r="R46" s="50">
        <f t="shared" si="8"/>
        <v>137</v>
      </c>
      <c r="S46" s="226">
        <v>4</v>
      </c>
      <c r="T46" s="48">
        <v>24.36</v>
      </c>
      <c r="U46" s="49">
        <f t="shared" si="4"/>
        <v>2</v>
      </c>
      <c r="V46" s="271">
        <f t="shared" si="9"/>
        <v>89</v>
      </c>
      <c r="AA46" s="186"/>
    </row>
    <row r="47" spans="1:27" ht="24.75" customHeight="1">
      <c r="A47" s="18">
        <v>39</v>
      </c>
      <c r="B47" s="46" t="s">
        <v>61</v>
      </c>
      <c r="C47" s="226">
        <v>4</v>
      </c>
      <c r="D47" s="48">
        <v>38.96</v>
      </c>
      <c r="E47" s="49">
        <f t="shared" si="1"/>
        <v>2</v>
      </c>
      <c r="F47" s="50">
        <f t="shared" si="5"/>
        <v>82</v>
      </c>
      <c r="G47" s="226">
        <v>5</v>
      </c>
      <c r="H47" s="48">
        <v>43.08</v>
      </c>
      <c r="I47" s="49">
        <f t="shared" si="2"/>
        <v>1</v>
      </c>
      <c r="J47" s="50">
        <f t="shared" si="6"/>
        <v>90</v>
      </c>
      <c r="K47" s="226">
        <v>3</v>
      </c>
      <c r="L47" s="48">
        <v>37.28</v>
      </c>
      <c r="M47" s="49">
        <f t="shared" si="3"/>
        <v>3</v>
      </c>
      <c r="N47" s="50">
        <f t="shared" si="7"/>
        <v>170</v>
      </c>
      <c r="O47" s="226">
        <v>2</v>
      </c>
      <c r="P47" s="48">
        <v>36.56</v>
      </c>
      <c r="Q47" s="49">
        <f t="shared" si="10"/>
        <v>4</v>
      </c>
      <c r="R47" s="50">
        <f t="shared" si="8"/>
        <v>141</v>
      </c>
      <c r="S47" s="226">
        <v>1</v>
      </c>
      <c r="T47" s="48">
        <v>34.91</v>
      </c>
      <c r="U47" s="49">
        <f t="shared" si="4"/>
        <v>5</v>
      </c>
      <c r="V47" s="271">
        <f t="shared" si="9"/>
        <v>94</v>
      </c>
      <c r="AA47" s="186"/>
    </row>
    <row r="48" spans="1:27" ht="24.75" customHeight="1">
      <c r="A48" s="18">
        <v>40</v>
      </c>
      <c r="B48" s="46" t="s">
        <v>62</v>
      </c>
      <c r="C48" s="226">
        <v>4</v>
      </c>
      <c r="D48" s="48">
        <v>35.63</v>
      </c>
      <c r="E48" s="49">
        <f t="shared" si="1"/>
        <v>2</v>
      </c>
      <c r="F48" s="50">
        <f t="shared" si="5"/>
        <v>84</v>
      </c>
      <c r="G48" s="226">
        <v>3</v>
      </c>
      <c r="H48" s="48">
        <v>35.55</v>
      </c>
      <c r="I48" s="49">
        <f t="shared" si="2"/>
        <v>3</v>
      </c>
      <c r="J48" s="50">
        <f t="shared" si="6"/>
        <v>93</v>
      </c>
      <c r="K48" s="226">
        <v>5</v>
      </c>
      <c r="L48" s="48">
        <v>35.78</v>
      </c>
      <c r="M48" s="49">
        <f t="shared" si="3"/>
        <v>1</v>
      </c>
      <c r="N48" s="50">
        <f t="shared" si="7"/>
        <v>171</v>
      </c>
      <c r="O48" s="226">
        <v>1</v>
      </c>
      <c r="P48" s="48">
        <v>31.68</v>
      </c>
      <c r="Q48" s="49">
        <f t="shared" si="10"/>
        <v>5</v>
      </c>
      <c r="R48" s="50">
        <f t="shared" si="8"/>
        <v>146</v>
      </c>
      <c r="S48" s="226">
        <v>2</v>
      </c>
      <c r="T48" s="48">
        <v>35.23</v>
      </c>
      <c r="U48" s="49">
        <f t="shared" si="4"/>
        <v>4</v>
      </c>
      <c r="V48" s="271">
        <f t="shared" si="9"/>
        <v>98</v>
      </c>
      <c r="AA48" s="186"/>
    </row>
    <row r="49" spans="1:27" ht="24.75" customHeight="1">
      <c r="A49" s="18">
        <v>41</v>
      </c>
      <c r="B49" s="46" t="s">
        <v>63</v>
      </c>
      <c r="C49" s="226">
        <v>5</v>
      </c>
      <c r="D49" s="48" t="s">
        <v>417</v>
      </c>
      <c r="E49" s="49">
        <f t="shared" si="1"/>
        <v>1</v>
      </c>
      <c r="F49" s="50">
        <f t="shared" si="5"/>
        <v>85</v>
      </c>
      <c r="G49" s="226">
        <v>2</v>
      </c>
      <c r="H49" s="48" t="s">
        <v>418</v>
      </c>
      <c r="I49" s="49">
        <f t="shared" si="2"/>
        <v>4</v>
      </c>
      <c r="J49" s="50">
        <f t="shared" si="6"/>
        <v>97</v>
      </c>
      <c r="K49" s="226">
        <v>1</v>
      </c>
      <c r="L49" s="48">
        <v>57.29</v>
      </c>
      <c r="M49" s="49">
        <f t="shared" si="3"/>
        <v>5</v>
      </c>
      <c r="N49" s="50">
        <f t="shared" si="7"/>
        <v>176</v>
      </c>
      <c r="O49" s="226">
        <v>4</v>
      </c>
      <c r="P49" s="48" t="s">
        <v>419</v>
      </c>
      <c r="Q49" s="49">
        <f t="shared" si="10"/>
        <v>2</v>
      </c>
      <c r="R49" s="50">
        <f t="shared" si="8"/>
        <v>148</v>
      </c>
      <c r="S49" s="226">
        <v>3</v>
      </c>
      <c r="T49" s="48" t="s">
        <v>420</v>
      </c>
      <c r="U49" s="49">
        <f t="shared" si="4"/>
        <v>3</v>
      </c>
      <c r="V49" s="271">
        <f t="shared" si="9"/>
        <v>101</v>
      </c>
      <c r="AA49" s="186"/>
    </row>
    <row r="50" spans="1:27" ht="24.75" customHeight="1">
      <c r="A50" s="18">
        <v>42</v>
      </c>
      <c r="B50" s="46" t="s">
        <v>64</v>
      </c>
      <c r="C50" s="226">
        <v>4</v>
      </c>
      <c r="D50" s="48">
        <v>52.39</v>
      </c>
      <c r="E50" s="49">
        <f t="shared" si="1"/>
        <v>2</v>
      </c>
      <c r="F50" s="50">
        <f t="shared" si="5"/>
        <v>87</v>
      </c>
      <c r="G50" s="226">
        <v>5</v>
      </c>
      <c r="H50" s="48">
        <v>53</v>
      </c>
      <c r="I50" s="49">
        <f t="shared" si="2"/>
        <v>1</v>
      </c>
      <c r="J50" s="50">
        <f t="shared" si="6"/>
        <v>98</v>
      </c>
      <c r="K50" s="226">
        <v>1</v>
      </c>
      <c r="L50" s="48">
        <v>50.83</v>
      </c>
      <c r="M50" s="49">
        <f t="shared" si="3"/>
        <v>5</v>
      </c>
      <c r="N50" s="50">
        <f t="shared" si="7"/>
        <v>181</v>
      </c>
      <c r="O50" s="226">
        <v>3</v>
      </c>
      <c r="P50" s="48">
        <v>51.22</v>
      </c>
      <c r="Q50" s="49">
        <f t="shared" si="10"/>
        <v>3</v>
      </c>
      <c r="R50" s="50">
        <f t="shared" si="8"/>
        <v>151</v>
      </c>
      <c r="S50" s="226">
        <v>2</v>
      </c>
      <c r="T50" s="48">
        <v>50.94</v>
      </c>
      <c r="U50" s="49">
        <f t="shared" si="4"/>
        <v>4</v>
      </c>
      <c r="V50" s="271">
        <f t="shared" si="9"/>
        <v>105</v>
      </c>
      <c r="AA50" s="186"/>
    </row>
    <row r="51" spans="1:27" ht="24.75" customHeight="1">
      <c r="A51" s="18">
        <v>43</v>
      </c>
      <c r="B51" s="46" t="s">
        <v>65</v>
      </c>
      <c r="C51" s="226">
        <v>4</v>
      </c>
      <c r="D51" s="48" t="s">
        <v>421</v>
      </c>
      <c r="E51" s="49">
        <f t="shared" si="1"/>
        <v>2</v>
      </c>
      <c r="F51" s="50">
        <f t="shared" si="5"/>
        <v>89</v>
      </c>
      <c r="G51" s="226">
        <v>3</v>
      </c>
      <c r="H51" s="48" t="s">
        <v>422</v>
      </c>
      <c r="I51" s="49">
        <f t="shared" si="2"/>
        <v>3</v>
      </c>
      <c r="J51" s="50">
        <f t="shared" si="6"/>
        <v>101</v>
      </c>
      <c r="K51" s="226">
        <v>1</v>
      </c>
      <c r="L51" s="48" t="s">
        <v>423</v>
      </c>
      <c r="M51" s="49">
        <f t="shared" si="3"/>
        <v>5</v>
      </c>
      <c r="N51" s="50">
        <f t="shared" si="7"/>
        <v>186</v>
      </c>
      <c r="O51" s="226">
        <v>2</v>
      </c>
      <c r="P51" s="48" t="s">
        <v>424</v>
      </c>
      <c r="Q51" s="49">
        <f t="shared" si="10"/>
        <v>4</v>
      </c>
      <c r="R51" s="50">
        <f t="shared" si="8"/>
        <v>155</v>
      </c>
      <c r="S51" s="226">
        <v>5</v>
      </c>
      <c r="T51" s="48" t="s">
        <v>425</v>
      </c>
      <c r="U51" s="49">
        <f t="shared" si="4"/>
        <v>1</v>
      </c>
      <c r="V51" s="271">
        <f t="shared" si="9"/>
        <v>106</v>
      </c>
      <c r="AA51" s="186"/>
    </row>
    <row r="52" spans="1:27" ht="24.75" customHeight="1">
      <c r="A52" s="18">
        <v>44</v>
      </c>
      <c r="B52" s="46" t="s">
        <v>66</v>
      </c>
      <c r="C52" s="226">
        <v>5</v>
      </c>
      <c r="D52" s="48" t="s">
        <v>426</v>
      </c>
      <c r="E52" s="49">
        <f t="shared" si="1"/>
        <v>1</v>
      </c>
      <c r="F52" s="50">
        <f t="shared" si="5"/>
        <v>90</v>
      </c>
      <c r="G52" s="226">
        <v>3</v>
      </c>
      <c r="H52" s="48" t="s">
        <v>427</v>
      </c>
      <c r="I52" s="49">
        <f t="shared" si="2"/>
        <v>3</v>
      </c>
      <c r="J52" s="50">
        <f t="shared" si="6"/>
        <v>104</v>
      </c>
      <c r="K52" s="226">
        <v>2</v>
      </c>
      <c r="L52" s="48" t="s">
        <v>428</v>
      </c>
      <c r="M52" s="49">
        <f t="shared" si="3"/>
        <v>4</v>
      </c>
      <c r="N52" s="50">
        <f t="shared" si="7"/>
        <v>190</v>
      </c>
      <c r="O52" s="226">
        <v>1</v>
      </c>
      <c r="P52" s="336" t="s">
        <v>429</v>
      </c>
      <c r="Q52" s="49">
        <f t="shared" si="10"/>
        <v>5</v>
      </c>
      <c r="R52" s="50">
        <f t="shared" si="8"/>
        <v>160</v>
      </c>
      <c r="S52" s="226">
        <v>4</v>
      </c>
      <c r="T52" s="48" t="s">
        <v>430</v>
      </c>
      <c r="U52" s="49">
        <f t="shared" si="4"/>
        <v>2</v>
      </c>
      <c r="V52" s="271">
        <f t="shared" si="9"/>
        <v>108</v>
      </c>
      <c r="AA52" s="186"/>
    </row>
    <row r="53" spans="1:27" ht="24.75" customHeight="1">
      <c r="A53" s="18">
        <v>45</v>
      </c>
      <c r="B53" s="46" t="s">
        <v>67</v>
      </c>
      <c r="C53" s="226">
        <v>5</v>
      </c>
      <c r="D53" s="48">
        <v>35.47</v>
      </c>
      <c r="E53" s="49">
        <f t="shared" si="1"/>
        <v>1</v>
      </c>
      <c r="F53" s="50">
        <f t="shared" si="5"/>
        <v>91</v>
      </c>
      <c r="G53" s="226">
        <v>4</v>
      </c>
      <c r="H53" s="48">
        <v>35.5</v>
      </c>
      <c r="I53" s="49">
        <f t="shared" si="2"/>
        <v>2</v>
      </c>
      <c r="J53" s="50">
        <f t="shared" si="6"/>
        <v>106</v>
      </c>
      <c r="K53" s="226">
        <v>3</v>
      </c>
      <c r="L53" s="48">
        <v>32.05</v>
      </c>
      <c r="M53" s="49">
        <f t="shared" si="3"/>
        <v>3</v>
      </c>
      <c r="N53" s="50">
        <f t="shared" si="7"/>
        <v>193</v>
      </c>
      <c r="O53" s="226">
        <v>2</v>
      </c>
      <c r="P53" s="48">
        <v>31.18</v>
      </c>
      <c r="Q53" s="49">
        <f t="shared" si="10"/>
        <v>4</v>
      </c>
      <c r="R53" s="50">
        <f t="shared" si="8"/>
        <v>164</v>
      </c>
      <c r="S53" s="226">
        <v>1</v>
      </c>
      <c r="T53" s="48">
        <v>30.56</v>
      </c>
      <c r="U53" s="49">
        <f t="shared" si="4"/>
        <v>5</v>
      </c>
      <c r="V53" s="271">
        <f t="shared" si="9"/>
        <v>113</v>
      </c>
      <c r="AA53" s="186"/>
    </row>
    <row r="54" spans="1:27" ht="24.75" customHeight="1">
      <c r="A54" s="18">
        <v>46</v>
      </c>
      <c r="B54" s="46" t="s">
        <v>68</v>
      </c>
      <c r="C54" s="226">
        <v>2</v>
      </c>
      <c r="D54" s="48">
        <v>29.35</v>
      </c>
      <c r="E54" s="49">
        <f t="shared" si="1"/>
        <v>4</v>
      </c>
      <c r="F54" s="50">
        <f t="shared" si="5"/>
        <v>95</v>
      </c>
      <c r="G54" s="226">
        <v>4</v>
      </c>
      <c r="H54" s="48">
        <v>30.06</v>
      </c>
      <c r="I54" s="49">
        <f t="shared" si="2"/>
        <v>2</v>
      </c>
      <c r="J54" s="50">
        <f t="shared" si="6"/>
        <v>108</v>
      </c>
      <c r="K54" s="226">
        <v>5</v>
      </c>
      <c r="L54" s="48">
        <v>30.85</v>
      </c>
      <c r="M54" s="49">
        <f t="shared" si="3"/>
        <v>1</v>
      </c>
      <c r="N54" s="50">
        <f t="shared" si="7"/>
        <v>194</v>
      </c>
      <c r="O54" s="226">
        <v>1</v>
      </c>
      <c r="P54" s="48">
        <v>28.93</v>
      </c>
      <c r="Q54" s="49">
        <f t="shared" si="10"/>
        <v>5</v>
      </c>
      <c r="R54" s="50">
        <f t="shared" si="8"/>
        <v>169</v>
      </c>
      <c r="S54" s="226">
        <v>3</v>
      </c>
      <c r="T54" s="48">
        <v>30.06</v>
      </c>
      <c r="U54" s="49">
        <f t="shared" si="4"/>
        <v>3</v>
      </c>
      <c r="V54" s="271">
        <f t="shared" si="9"/>
        <v>116</v>
      </c>
      <c r="AA54" s="186"/>
    </row>
    <row r="55" spans="1:27" ht="24.75" customHeight="1">
      <c r="A55" s="18">
        <v>47</v>
      </c>
      <c r="B55" s="46" t="s">
        <v>69</v>
      </c>
      <c r="C55" s="226">
        <v>4</v>
      </c>
      <c r="D55" s="48">
        <v>22.2</v>
      </c>
      <c r="E55" s="49">
        <f t="shared" si="1"/>
        <v>2</v>
      </c>
      <c r="F55" s="50">
        <f t="shared" si="5"/>
        <v>97</v>
      </c>
      <c r="G55" s="226">
        <v>1</v>
      </c>
      <c r="H55" s="48">
        <v>18.86</v>
      </c>
      <c r="I55" s="49">
        <f t="shared" si="2"/>
        <v>5</v>
      </c>
      <c r="J55" s="50">
        <f t="shared" si="6"/>
        <v>113</v>
      </c>
      <c r="K55" s="226">
        <v>3</v>
      </c>
      <c r="L55" s="48">
        <v>19.82</v>
      </c>
      <c r="M55" s="49">
        <f t="shared" si="3"/>
        <v>3</v>
      </c>
      <c r="N55" s="50">
        <f t="shared" si="7"/>
        <v>197</v>
      </c>
      <c r="O55" s="226">
        <v>2</v>
      </c>
      <c r="P55" s="48">
        <v>19.53</v>
      </c>
      <c r="Q55" s="49">
        <f t="shared" si="10"/>
        <v>4</v>
      </c>
      <c r="R55" s="50">
        <f t="shared" si="8"/>
        <v>173</v>
      </c>
      <c r="S55" s="226">
        <v>5</v>
      </c>
      <c r="T55" s="48">
        <v>28.63</v>
      </c>
      <c r="U55" s="49">
        <f t="shared" si="4"/>
        <v>1</v>
      </c>
      <c r="V55" s="271">
        <f t="shared" si="9"/>
        <v>117</v>
      </c>
      <c r="AA55" s="186"/>
    </row>
    <row r="56" spans="1:27" ht="24.75" customHeight="1">
      <c r="A56" s="18">
        <v>48</v>
      </c>
      <c r="B56" s="46" t="s">
        <v>70</v>
      </c>
      <c r="C56" s="226">
        <v>1</v>
      </c>
      <c r="D56" s="48">
        <v>17.55</v>
      </c>
      <c r="E56" s="49">
        <f t="shared" si="1"/>
        <v>5</v>
      </c>
      <c r="F56" s="50">
        <f t="shared" si="5"/>
        <v>102</v>
      </c>
      <c r="G56" s="226">
        <v>4</v>
      </c>
      <c r="H56" s="48">
        <v>20.74</v>
      </c>
      <c r="I56" s="49">
        <f t="shared" si="2"/>
        <v>2</v>
      </c>
      <c r="J56" s="50">
        <f t="shared" si="6"/>
        <v>115</v>
      </c>
      <c r="K56" s="226">
        <v>2</v>
      </c>
      <c r="L56" s="48">
        <v>18.5</v>
      </c>
      <c r="M56" s="49">
        <f t="shared" si="3"/>
        <v>4</v>
      </c>
      <c r="N56" s="50">
        <f t="shared" si="7"/>
        <v>201</v>
      </c>
      <c r="O56" s="226">
        <v>3</v>
      </c>
      <c r="P56" s="48">
        <v>18.59</v>
      </c>
      <c r="Q56" s="49">
        <f t="shared" si="10"/>
        <v>3</v>
      </c>
      <c r="R56" s="50">
        <f t="shared" si="8"/>
        <v>176</v>
      </c>
      <c r="S56" s="226">
        <v>5</v>
      </c>
      <c r="T56" s="48">
        <v>24.72</v>
      </c>
      <c r="U56" s="49">
        <f t="shared" si="4"/>
        <v>1</v>
      </c>
      <c r="V56" s="271">
        <f t="shared" si="9"/>
        <v>118</v>
      </c>
      <c r="AA56" s="186"/>
    </row>
    <row r="57" spans="1:27" ht="24.75" customHeight="1">
      <c r="A57" s="18">
        <v>49</v>
      </c>
      <c r="B57" s="46" t="s">
        <v>71</v>
      </c>
      <c r="C57" s="226">
        <v>5</v>
      </c>
      <c r="D57" s="48">
        <v>42.46</v>
      </c>
      <c r="E57" s="49">
        <f t="shared" si="1"/>
        <v>1</v>
      </c>
      <c r="F57" s="50">
        <f t="shared" si="5"/>
        <v>103</v>
      </c>
      <c r="G57" s="226">
        <v>4</v>
      </c>
      <c r="H57" s="48">
        <v>39.47</v>
      </c>
      <c r="I57" s="49">
        <f t="shared" si="2"/>
        <v>2</v>
      </c>
      <c r="J57" s="50">
        <f t="shared" si="6"/>
        <v>117</v>
      </c>
      <c r="K57" s="226">
        <v>1</v>
      </c>
      <c r="L57" s="48">
        <v>34.93</v>
      </c>
      <c r="M57" s="49">
        <f t="shared" si="3"/>
        <v>5</v>
      </c>
      <c r="N57" s="50">
        <f t="shared" si="7"/>
        <v>206</v>
      </c>
      <c r="O57" s="226">
        <v>3</v>
      </c>
      <c r="P57" s="48">
        <v>38.88</v>
      </c>
      <c r="Q57" s="49">
        <f t="shared" si="10"/>
        <v>3</v>
      </c>
      <c r="R57" s="50">
        <f t="shared" si="8"/>
        <v>179</v>
      </c>
      <c r="S57" s="226">
        <v>2</v>
      </c>
      <c r="T57" s="48">
        <v>36.99</v>
      </c>
      <c r="U57" s="49">
        <f t="shared" si="4"/>
        <v>4</v>
      </c>
      <c r="V57" s="271">
        <f t="shared" si="9"/>
        <v>122</v>
      </c>
      <c r="AA57" s="186"/>
    </row>
    <row r="58" spans="1:27" ht="24.75" customHeight="1">
      <c r="A58" s="18">
        <v>50</v>
      </c>
      <c r="B58" s="46" t="s">
        <v>72</v>
      </c>
      <c r="C58" s="226">
        <v>5</v>
      </c>
      <c r="D58" s="48">
        <v>44.35</v>
      </c>
      <c r="E58" s="49">
        <f t="shared" si="1"/>
        <v>1</v>
      </c>
      <c r="F58" s="50">
        <f t="shared" si="5"/>
        <v>104</v>
      </c>
      <c r="G58" s="226">
        <v>4</v>
      </c>
      <c r="H58" s="48">
        <v>36.91</v>
      </c>
      <c r="I58" s="49">
        <f t="shared" si="2"/>
        <v>2</v>
      </c>
      <c r="J58" s="50">
        <f t="shared" si="6"/>
        <v>119</v>
      </c>
      <c r="K58" s="226">
        <v>1</v>
      </c>
      <c r="L58" s="48">
        <v>32.84</v>
      </c>
      <c r="M58" s="49">
        <f t="shared" si="3"/>
        <v>5</v>
      </c>
      <c r="N58" s="50">
        <f t="shared" si="7"/>
        <v>211</v>
      </c>
      <c r="O58" s="226">
        <v>2</v>
      </c>
      <c r="P58" s="48">
        <v>35.11</v>
      </c>
      <c r="Q58" s="49">
        <f t="shared" si="10"/>
        <v>4</v>
      </c>
      <c r="R58" s="50">
        <f t="shared" si="8"/>
        <v>183</v>
      </c>
      <c r="S58" s="226">
        <v>3</v>
      </c>
      <c r="T58" s="48">
        <v>36.09</v>
      </c>
      <c r="U58" s="49">
        <f t="shared" si="4"/>
        <v>3</v>
      </c>
      <c r="V58" s="271">
        <f t="shared" si="9"/>
        <v>125</v>
      </c>
      <c r="AA58" s="186"/>
    </row>
    <row r="59" spans="1:27" ht="24.75" customHeight="1">
      <c r="A59" s="18">
        <v>51</v>
      </c>
      <c r="B59" s="46" t="s">
        <v>73</v>
      </c>
      <c r="C59" s="226">
        <v>1</v>
      </c>
      <c r="D59" s="48">
        <v>44.15</v>
      </c>
      <c r="E59" s="49">
        <f t="shared" si="1"/>
        <v>5</v>
      </c>
      <c r="F59" s="50">
        <f t="shared" si="5"/>
        <v>109</v>
      </c>
      <c r="G59" s="226">
        <v>4</v>
      </c>
      <c r="H59" s="48">
        <v>47.58</v>
      </c>
      <c r="I59" s="49">
        <f t="shared" si="2"/>
        <v>2</v>
      </c>
      <c r="J59" s="50">
        <f t="shared" si="6"/>
        <v>121</v>
      </c>
      <c r="K59" s="226">
        <v>2</v>
      </c>
      <c r="L59" s="48">
        <v>45.24</v>
      </c>
      <c r="M59" s="49">
        <f t="shared" si="3"/>
        <v>4</v>
      </c>
      <c r="N59" s="50">
        <f t="shared" si="7"/>
        <v>215</v>
      </c>
      <c r="O59" s="226">
        <v>3</v>
      </c>
      <c r="P59" s="48">
        <v>46.02</v>
      </c>
      <c r="Q59" s="49">
        <f t="shared" si="10"/>
        <v>3</v>
      </c>
      <c r="R59" s="50">
        <f t="shared" si="8"/>
        <v>186</v>
      </c>
      <c r="S59" s="226">
        <v>5</v>
      </c>
      <c r="T59" s="48">
        <v>50.52</v>
      </c>
      <c r="U59" s="49">
        <f t="shared" si="4"/>
        <v>1</v>
      </c>
      <c r="V59" s="271">
        <f t="shared" si="9"/>
        <v>126</v>
      </c>
      <c r="AA59" s="186"/>
    </row>
    <row r="60" spans="1:27" ht="24.75" customHeight="1">
      <c r="A60" s="18">
        <v>52</v>
      </c>
      <c r="B60" s="46" t="s">
        <v>74</v>
      </c>
      <c r="C60" s="226">
        <v>2</v>
      </c>
      <c r="D60" s="48">
        <v>43.58</v>
      </c>
      <c r="E60" s="49">
        <f t="shared" si="1"/>
        <v>4</v>
      </c>
      <c r="F60" s="50">
        <f t="shared" si="5"/>
        <v>113</v>
      </c>
      <c r="G60" s="226">
        <v>3</v>
      </c>
      <c r="H60" s="48">
        <v>46.41</v>
      </c>
      <c r="I60" s="49">
        <f t="shared" si="2"/>
        <v>3</v>
      </c>
      <c r="J60" s="50">
        <f t="shared" si="6"/>
        <v>124</v>
      </c>
      <c r="K60" s="226">
        <v>4</v>
      </c>
      <c r="L60" s="48">
        <v>47.28</v>
      </c>
      <c r="M60" s="49">
        <f t="shared" si="3"/>
        <v>2</v>
      </c>
      <c r="N60" s="50">
        <f t="shared" si="7"/>
        <v>217</v>
      </c>
      <c r="O60" s="226">
        <v>1</v>
      </c>
      <c r="P60" s="48">
        <v>41.86</v>
      </c>
      <c r="Q60" s="49">
        <f t="shared" si="10"/>
        <v>5</v>
      </c>
      <c r="R60" s="50">
        <f t="shared" si="8"/>
        <v>191</v>
      </c>
      <c r="S60" s="226">
        <v>5</v>
      </c>
      <c r="T60" s="48">
        <v>50.47</v>
      </c>
      <c r="U60" s="49">
        <f t="shared" si="4"/>
        <v>1</v>
      </c>
      <c r="V60" s="271">
        <f t="shared" si="9"/>
        <v>127</v>
      </c>
      <c r="AA60" s="186"/>
    </row>
    <row r="61" spans="1:27" ht="24.75" customHeight="1">
      <c r="A61" s="18">
        <v>53</v>
      </c>
      <c r="B61" s="46" t="s">
        <v>75</v>
      </c>
      <c r="C61" s="226">
        <v>5</v>
      </c>
      <c r="D61" s="48">
        <v>34.63</v>
      </c>
      <c r="E61" s="49">
        <f t="shared" si="1"/>
        <v>1</v>
      </c>
      <c r="F61" s="50">
        <f t="shared" si="5"/>
        <v>114</v>
      </c>
      <c r="G61" s="226">
        <v>2</v>
      </c>
      <c r="H61" s="48">
        <v>31.38</v>
      </c>
      <c r="I61" s="49">
        <f t="shared" si="2"/>
        <v>4</v>
      </c>
      <c r="J61" s="50">
        <f t="shared" si="6"/>
        <v>128</v>
      </c>
      <c r="K61" s="226">
        <v>1</v>
      </c>
      <c r="L61" s="48">
        <v>29.28</v>
      </c>
      <c r="M61" s="49">
        <f t="shared" si="3"/>
        <v>5</v>
      </c>
      <c r="N61" s="50">
        <f t="shared" si="7"/>
        <v>222</v>
      </c>
      <c r="O61" s="226">
        <v>3</v>
      </c>
      <c r="P61" s="48">
        <v>32.67</v>
      </c>
      <c r="Q61" s="49">
        <f t="shared" si="10"/>
        <v>3</v>
      </c>
      <c r="R61" s="50">
        <f t="shared" si="8"/>
        <v>194</v>
      </c>
      <c r="S61" s="226">
        <v>4</v>
      </c>
      <c r="T61" s="48">
        <v>33.38</v>
      </c>
      <c r="U61" s="49">
        <f t="shared" si="4"/>
        <v>2</v>
      </c>
      <c r="V61" s="271">
        <f t="shared" si="9"/>
        <v>129</v>
      </c>
      <c r="AA61" s="186"/>
    </row>
    <row r="62" spans="1:27" ht="24.75" customHeight="1">
      <c r="A62" s="18">
        <v>54</v>
      </c>
      <c r="B62" s="46" t="s">
        <v>76</v>
      </c>
      <c r="C62" s="226">
        <v>1</v>
      </c>
      <c r="D62" s="48">
        <v>25.88</v>
      </c>
      <c r="E62" s="49">
        <f t="shared" si="1"/>
        <v>5</v>
      </c>
      <c r="F62" s="50">
        <f t="shared" si="5"/>
        <v>119</v>
      </c>
      <c r="G62" s="226">
        <v>2</v>
      </c>
      <c r="H62" s="48">
        <v>26.28</v>
      </c>
      <c r="I62" s="49">
        <f t="shared" si="2"/>
        <v>4</v>
      </c>
      <c r="J62" s="50">
        <f t="shared" si="6"/>
        <v>132</v>
      </c>
      <c r="K62" s="226">
        <v>4</v>
      </c>
      <c r="L62" s="48">
        <v>26.89</v>
      </c>
      <c r="M62" s="49">
        <f t="shared" si="3"/>
        <v>2</v>
      </c>
      <c r="N62" s="50">
        <f t="shared" si="7"/>
        <v>224</v>
      </c>
      <c r="O62" s="226">
        <v>3</v>
      </c>
      <c r="P62" s="48">
        <v>26.5</v>
      </c>
      <c r="Q62" s="49">
        <f t="shared" si="10"/>
        <v>3</v>
      </c>
      <c r="R62" s="50">
        <f t="shared" si="8"/>
        <v>197</v>
      </c>
      <c r="S62" s="226">
        <v>5</v>
      </c>
      <c r="T62" s="48">
        <v>27.42</v>
      </c>
      <c r="U62" s="49">
        <f t="shared" si="4"/>
        <v>1</v>
      </c>
      <c r="V62" s="271">
        <f t="shared" si="9"/>
        <v>130</v>
      </c>
      <c r="AA62" s="186"/>
    </row>
    <row r="63" spans="1:27" ht="24.75" customHeight="1">
      <c r="A63" s="18">
        <v>55</v>
      </c>
      <c r="B63" s="46" t="s">
        <v>77</v>
      </c>
      <c r="C63" s="226">
        <v>5</v>
      </c>
      <c r="D63" s="48" t="s">
        <v>431</v>
      </c>
      <c r="E63" s="49">
        <f t="shared" si="1"/>
        <v>1</v>
      </c>
      <c r="F63" s="50">
        <f t="shared" si="5"/>
        <v>120</v>
      </c>
      <c r="G63" s="226">
        <v>4</v>
      </c>
      <c r="H63" s="48" t="s">
        <v>432</v>
      </c>
      <c r="I63" s="49">
        <f t="shared" si="2"/>
        <v>2</v>
      </c>
      <c r="J63" s="50">
        <f t="shared" si="6"/>
        <v>134</v>
      </c>
      <c r="K63" s="226">
        <v>3</v>
      </c>
      <c r="L63" s="48" t="s">
        <v>433</v>
      </c>
      <c r="M63" s="49">
        <f t="shared" si="3"/>
        <v>3</v>
      </c>
      <c r="N63" s="50">
        <f t="shared" si="7"/>
        <v>227</v>
      </c>
      <c r="O63" s="226">
        <v>2</v>
      </c>
      <c r="P63" s="48">
        <v>59.72</v>
      </c>
      <c r="Q63" s="49">
        <f t="shared" si="10"/>
        <v>4</v>
      </c>
      <c r="R63" s="50">
        <f t="shared" si="8"/>
        <v>201</v>
      </c>
      <c r="S63" s="226">
        <v>1</v>
      </c>
      <c r="T63" s="48">
        <v>58.72</v>
      </c>
      <c r="U63" s="49">
        <f t="shared" si="4"/>
        <v>5</v>
      </c>
      <c r="V63" s="271">
        <f t="shared" si="9"/>
        <v>135</v>
      </c>
      <c r="AA63" s="186"/>
    </row>
    <row r="64" spans="1:27" ht="24.75" customHeight="1">
      <c r="A64" s="18">
        <v>56</v>
      </c>
      <c r="B64" s="46" t="s">
        <v>78</v>
      </c>
      <c r="C64" s="226">
        <v>4</v>
      </c>
      <c r="D64" s="48" t="s">
        <v>434</v>
      </c>
      <c r="E64" s="49">
        <f t="shared" si="1"/>
        <v>2</v>
      </c>
      <c r="F64" s="50">
        <f t="shared" si="5"/>
        <v>122</v>
      </c>
      <c r="G64" s="226">
        <v>2</v>
      </c>
      <c r="H64" s="48" t="s">
        <v>415</v>
      </c>
      <c r="I64" s="49">
        <f t="shared" si="2"/>
        <v>4</v>
      </c>
      <c r="J64" s="50">
        <f t="shared" si="6"/>
        <v>138</v>
      </c>
      <c r="K64" s="226">
        <v>3</v>
      </c>
      <c r="L64" s="48" t="s">
        <v>435</v>
      </c>
      <c r="M64" s="49">
        <f t="shared" si="3"/>
        <v>3</v>
      </c>
      <c r="N64" s="50">
        <f t="shared" si="7"/>
        <v>230</v>
      </c>
      <c r="O64" s="226">
        <v>1</v>
      </c>
      <c r="P64" s="336">
        <v>53.83</v>
      </c>
      <c r="Q64" s="49">
        <f t="shared" si="10"/>
        <v>5</v>
      </c>
      <c r="R64" s="50">
        <f t="shared" si="8"/>
        <v>206</v>
      </c>
      <c r="S64" s="226">
        <v>5</v>
      </c>
      <c r="T64" s="48" t="s">
        <v>436</v>
      </c>
      <c r="U64" s="49">
        <f t="shared" si="4"/>
        <v>1</v>
      </c>
      <c r="V64" s="271">
        <f t="shared" si="9"/>
        <v>136</v>
      </c>
      <c r="AA64" s="186"/>
    </row>
    <row r="65" spans="1:27" ht="24.75" customHeight="1">
      <c r="A65" s="18">
        <v>57</v>
      </c>
      <c r="B65" s="46" t="s">
        <v>79</v>
      </c>
      <c r="C65" s="226" t="s">
        <v>14</v>
      </c>
      <c r="D65" s="48" t="s">
        <v>14</v>
      </c>
      <c r="E65" s="49">
        <f t="shared" si="1"/>
        <v>0</v>
      </c>
      <c r="F65" s="50">
        <f t="shared" si="5"/>
        <v>122</v>
      </c>
      <c r="G65" s="226">
        <v>2</v>
      </c>
      <c r="H65" s="48" t="s">
        <v>437</v>
      </c>
      <c r="I65" s="49">
        <f t="shared" si="2"/>
        <v>4</v>
      </c>
      <c r="J65" s="50">
        <f t="shared" si="6"/>
        <v>142</v>
      </c>
      <c r="K65" s="226">
        <v>1</v>
      </c>
      <c r="L65" s="48" t="s">
        <v>437</v>
      </c>
      <c r="M65" s="49">
        <f t="shared" si="3"/>
        <v>5</v>
      </c>
      <c r="N65" s="50">
        <f t="shared" si="7"/>
        <v>235</v>
      </c>
      <c r="O65" s="226" t="s">
        <v>13</v>
      </c>
      <c r="P65" s="48" t="s">
        <v>14</v>
      </c>
      <c r="Q65" s="49">
        <f t="shared" si="10"/>
        <v>0</v>
      </c>
      <c r="R65" s="50">
        <f t="shared" si="8"/>
        <v>206</v>
      </c>
      <c r="S65" s="226" t="s">
        <v>13</v>
      </c>
      <c r="T65" s="48" t="s">
        <v>438</v>
      </c>
      <c r="U65" s="49">
        <f t="shared" si="4"/>
        <v>0</v>
      </c>
      <c r="V65" s="271">
        <f t="shared" si="9"/>
        <v>136</v>
      </c>
      <c r="AA65" s="186"/>
    </row>
    <row r="66" spans="1:27" ht="24.75" customHeight="1">
      <c r="A66" s="18">
        <v>58</v>
      </c>
      <c r="B66" s="46" t="s">
        <v>80</v>
      </c>
      <c r="C66" s="226">
        <v>3</v>
      </c>
      <c r="D66" s="48" t="s">
        <v>441</v>
      </c>
      <c r="E66" s="49">
        <f t="shared" si="1"/>
        <v>3</v>
      </c>
      <c r="F66" s="50">
        <f t="shared" si="5"/>
        <v>125</v>
      </c>
      <c r="G66" s="226">
        <v>5</v>
      </c>
      <c r="H66" s="48" t="s">
        <v>442</v>
      </c>
      <c r="I66" s="49">
        <f t="shared" si="2"/>
        <v>1</v>
      </c>
      <c r="J66" s="50">
        <f t="shared" si="6"/>
        <v>143</v>
      </c>
      <c r="K66" s="226">
        <v>2</v>
      </c>
      <c r="L66" s="48" t="s">
        <v>443</v>
      </c>
      <c r="M66" s="49">
        <f t="shared" si="3"/>
        <v>4</v>
      </c>
      <c r="N66" s="50">
        <f t="shared" si="7"/>
        <v>239</v>
      </c>
      <c r="O66" s="226">
        <v>1</v>
      </c>
      <c r="P66" s="48" t="s">
        <v>444</v>
      </c>
      <c r="Q66" s="49">
        <f t="shared" si="10"/>
        <v>5</v>
      </c>
      <c r="R66" s="50">
        <f t="shared" si="8"/>
        <v>211</v>
      </c>
      <c r="S66" s="226">
        <v>4</v>
      </c>
      <c r="T66" s="48" t="s">
        <v>445</v>
      </c>
      <c r="U66" s="49">
        <f t="shared" si="4"/>
        <v>2</v>
      </c>
      <c r="V66" s="271">
        <f t="shared" si="9"/>
        <v>138</v>
      </c>
      <c r="AA66" s="186"/>
    </row>
    <row r="67" spans="1:27" ht="24.75" customHeight="1">
      <c r="A67" s="18">
        <v>59</v>
      </c>
      <c r="B67" s="46" t="s">
        <v>84</v>
      </c>
      <c r="C67" s="226">
        <v>5</v>
      </c>
      <c r="D67" s="48" t="s">
        <v>446</v>
      </c>
      <c r="E67" s="49">
        <f t="shared" si="1"/>
        <v>1</v>
      </c>
      <c r="F67" s="50">
        <f t="shared" si="5"/>
        <v>126</v>
      </c>
      <c r="G67" s="226">
        <v>4</v>
      </c>
      <c r="H67" s="48" t="s">
        <v>447</v>
      </c>
      <c r="I67" s="49">
        <f t="shared" si="2"/>
        <v>2</v>
      </c>
      <c r="J67" s="50">
        <f t="shared" si="6"/>
        <v>145</v>
      </c>
      <c r="K67" s="226">
        <v>1</v>
      </c>
      <c r="L67" s="48">
        <v>58.38</v>
      </c>
      <c r="M67" s="49">
        <f t="shared" si="3"/>
        <v>5</v>
      </c>
      <c r="N67" s="50">
        <f t="shared" si="7"/>
        <v>244</v>
      </c>
      <c r="O67" s="226">
        <v>3</v>
      </c>
      <c r="P67" s="48" t="s">
        <v>448</v>
      </c>
      <c r="Q67" s="49">
        <f t="shared" si="10"/>
        <v>3</v>
      </c>
      <c r="R67" s="50">
        <f t="shared" si="8"/>
        <v>214</v>
      </c>
      <c r="S67" s="226">
        <v>2</v>
      </c>
      <c r="T67" s="48" t="s">
        <v>449</v>
      </c>
      <c r="U67" s="49">
        <f t="shared" si="4"/>
        <v>4</v>
      </c>
      <c r="V67" s="271">
        <f t="shared" si="9"/>
        <v>142</v>
      </c>
      <c r="AA67" s="186"/>
    </row>
    <row r="68" spans="1:27" ht="24.75" customHeight="1">
      <c r="A68" s="18">
        <v>60</v>
      </c>
      <c r="B68" s="46" t="s">
        <v>85</v>
      </c>
      <c r="C68" s="226">
        <v>5</v>
      </c>
      <c r="D68" s="48" t="s">
        <v>450</v>
      </c>
      <c r="E68" s="49">
        <f t="shared" si="1"/>
        <v>1</v>
      </c>
      <c r="F68" s="50">
        <f t="shared" si="5"/>
        <v>127</v>
      </c>
      <c r="G68" s="226">
        <v>4</v>
      </c>
      <c r="H68" s="48">
        <v>58.13</v>
      </c>
      <c r="I68" s="49">
        <f t="shared" si="2"/>
        <v>2</v>
      </c>
      <c r="J68" s="50">
        <f t="shared" si="6"/>
        <v>147</v>
      </c>
      <c r="K68" s="226">
        <v>1</v>
      </c>
      <c r="L68" s="48">
        <v>53.4</v>
      </c>
      <c r="M68" s="49">
        <f t="shared" si="3"/>
        <v>5</v>
      </c>
      <c r="N68" s="50">
        <f t="shared" si="7"/>
        <v>249</v>
      </c>
      <c r="O68" s="226">
        <v>2</v>
      </c>
      <c r="P68" s="48">
        <v>54.33</v>
      </c>
      <c r="Q68" s="49">
        <f t="shared" si="10"/>
        <v>4</v>
      </c>
      <c r="R68" s="50">
        <f t="shared" si="8"/>
        <v>218</v>
      </c>
      <c r="S68" s="226">
        <v>3</v>
      </c>
      <c r="T68" s="48">
        <v>57.77</v>
      </c>
      <c r="U68" s="49">
        <f t="shared" si="4"/>
        <v>3</v>
      </c>
      <c r="V68" s="271">
        <f t="shared" si="9"/>
        <v>145</v>
      </c>
      <c r="AA68" s="186"/>
    </row>
    <row r="69" spans="1:27" ht="24.75" customHeight="1" thickBot="1">
      <c r="A69" s="19">
        <v>61</v>
      </c>
      <c r="B69" s="47" t="s">
        <v>81</v>
      </c>
      <c r="C69" s="226">
        <v>3</v>
      </c>
      <c r="D69" s="48" t="s">
        <v>451</v>
      </c>
      <c r="E69" s="49">
        <f t="shared" si="1"/>
        <v>3</v>
      </c>
      <c r="F69" s="50">
        <f t="shared" si="5"/>
        <v>130</v>
      </c>
      <c r="G69" s="226">
        <v>2</v>
      </c>
      <c r="H69" s="48" t="s">
        <v>452</v>
      </c>
      <c r="I69" s="49">
        <f t="shared" si="2"/>
        <v>4</v>
      </c>
      <c r="J69" s="50">
        <f t="shared" si="6"/>
        <v>151</v>
      </c>
      <c r="K69" s="226">
        <v>1</v>
      </c>
      <c r="L69" s="48" t="s">
        <v>453</v>
      </c>
      <c r="M69" s="49">
        <f t="shared" si="3"/>
        <v>5</v>
      </c>
      <c r="N69" s="50">
        <f t="shared" si="7"/>
        <v>254</v>
      </c>
      <c r="O69" s="226" t="s">
        <v>13</v>
      </c>
      <c r="P69" s="48" t="s">
        <v>454</v>
      </c>
      <c r="Q69" s="49">
        <f t="shared" si="10"/>
        <v>0</v>
      </c>
      <c r="R69" s="50">
        <f t="shared" si="8"/>
        <v>218</v>
      </c>
      <c r="S69" s="226">
        <v>4</v>
      </c>
      <c r="T69" s="48" t="s">
        <v>455</v>
      </c>
      <c r="U69" s="49">
        <f t="shared" si="4"/>
        <v>2</v>
      </c>
      <c r="V69" s="271">
        <f t="shared" si="9"/>
        <v>147</v>
      </c>
      <c r="AA69" s="229"/>
    </row>
    <row r="70" spans="1:27" ht="12.75" customHeight="1">
      <c r="A70" s="11"/>
      <c r="B70" s="45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9"/>
      <c r="Q70" s="9"/>
      <c r="R70" s="9"/>
      <c r="S70" s="9"/>
      <c r="T70" s="10"/>
      <c r="U70" s="11"/>
      <c r="V70" s="9"/>
      <c r="AA70" s="168"/>
    </row>
    <row r="71" spans="1:22" ht="19.5" customHeight="1">
      <c r="A71" s="375" t="s">
        <v>10</v>
      </c>
      <c r="B71" s="376"/>
      <c r="C71" s="366">
        <f>F69</f>
        <v>130</v>
      </c>
      <c r="D71" s="367"/>
      <c r="E71" s="367"/>
      <c r="F71" s="368"/>
      <c r="G71" s="366">
        <f>J69</f>
        <v>151</v>
      </c>
      <c r="H71" s="367"/>
      <c r="I71" s="367"/>
      <c r="J71" s="368"/>
      <c r="K71" s="366">
        <f>N69</f>
        <v>254</v>
      </c>
      <c r="L71" s="367"/>
      <c r="M71" s="367"/>
      <c r="N71" s="368"/>
      <c r="O71" s="366">
        <f>R69</f>
        <v>218</v>
      </c>
      <c r="P71" s="367"/>
      <c r="Q71" s="367"/>
      <c r="R71" s="368"/>
      <c r="S71" s="366">
        <f>V69</f>
        <v>147</v>
      </c>
      <c r="T71" s="367"/>
      <c r="U71" s="367"/>
      <c r="V71" s="368"/>
    </row>
    <row r="72" spans="1:22" ht="19.5" customHeight="1">
      <c r="A72" s="375" t="s">
        <v>11</v>
      </c>
      <c r="B72" s="376"/>
      <c r="C72" s="369">
        <f>VLOOKUP(C71,place,2,TRUE)</f>
        <v>5</v>
      </c>
      <c r="D72" s="370"/>
      <c r="E72" s="370"/>
      <c r="F72" s="371"/>
      <c r="G72" s="369">
        <f>VLOOKUP(G71,place,2,TRUE)</f>
        <v>3</v>
      </c>
      <c r="H72" s="370"/>
      <c r="I72" s="370"/>
      <c r="J72" s="371"/>
      <c r="K72" s="369">
        <f>VLOOKUP(K71,place,2,TRUE)</f>
        <v>1</v>
      </c>
      <c r="L72" s="370"/>
      <c r="M72" s="370"/>
      <c r="N72" s="371"/>
      <c r="O72" s="369">
        <f>VLOOKUP(O71,place,2,TRUE)</f>
        <v>2</v>
      </c>
      <c r="P72" s="370"/>
      <c r="Q72" s="370"/>
      <c r="R72" s="371"/>
      <c r="S72" s="369">
        <f>VLOOKUP(S71,place,2,TRUE)</f>
        <v>4</v>
      </c>
      <c r="T72" s="370"/>
      <c r="U72" s="370"/>
      <c r="V72" s="371"/>
    </row>
    <row r="73" spans="3:22" ht="20.25" customHeight="1">
      <c r="C73" s="236">
        <f>300-C71</f>
        <v>170</v>
      </c>
      <c r="D73" s="236"/>
      <c r="E73" s="236"/>
      <c r="F73" s="237"/>
      <c r="G73" s="236">
        <f>300-G71</f>
        <v>149</v>
      </c>
      <c r="H73" s="236"/>
      <c r="I73" s="236"/>
      <c r="J73" s="237"/>
      <c r="K73" s="236">
        <f>300-K71</f>
        <v>46</v>
      </c>
      <c r="L73" s="236"/>
      <c r="M73" s="236"/>
      <c r="N73" s="237"/>
      <c r="O73" s="237"/>
      <c r="P73" s="237"/>
      <c r="Q73" s="237"/>
      <c r="R73" s="237"/>
      <c r="S73" s="236">
        <f>300-S71</f>
        <v>153</v>
      </c>
      <c r="T73" s="236"/>
      <c r="U73" s="236"/>
      <c r="V73" s="237"/>
    </row>
    <row r="77" spans="3:20" ht="12">
      <c r="C77" s="6" t="s">
        <v>88</v>
      </c>
      <c r="D77" s="194">
        <f>COUNTIF(C9:C69,1)</f>
        <v>5</v>
      </c>
      <c r="G77" s="6" t="s">
        <v>88</v>
      </c>
      <c r="H77" s="194">
        <f>COUNTIF(G9:G69,1)</f>
        <v>1</v>
      </c>
      <c r="K77" s="6" t="s">
        <v>88</v>
      </c>
      <c r="L77" s="194">
        <f>COUNTIF(K9:K69,1)</f>
        <v>36</v>
      </c>
      <c r="O77" s="6" t="s">
        <v>88</v>
      </c>
      <c r="P77" s="194">
        <f>COUNTIF(O9:O69,1)</f>
        <v>14</v>
      </c>
      <c r="S77" s="6" t="s">
        <v>88</v>
      </c>
      <c r="T77" s="194">
        <f>COUNTIF(S9:S69,1)</f>
        <v>5</v>
      </c>
    </row>
    <row r="78" spans="3:20" ht="12">
      <c r="C78" s="6" t="s">
        <v>89</v>
      </c>
      <c r="D78" s="194">
        <f>COUNTIF(C9:C69,2)</f>
        <v>5</v>
      </c>
      <c r="G78" s="6" t="s">
        <v>89</v>
      </c>
      <c r="H78" s="194">
        <f>COUNTIF(G9:G69,2)</f>
        <v>11</v>
      </c>
      <c r="K78" s="6" t="s">
        <v>89</v>
      </c>
      <c r="L78" s="194">
        <f>COUNTIF(K9:K69,2)</f>
        <v>8</v>
      </c>
      <c r="O78" s="6" t="s">
        <v>89</v>
      </c>
      <c r="P78" s="194">
        <f>COUNTIF(O9:O69,2)</f>
        <v>24</v>
      </c>
      <c r="S78" s="6" t="s">
        <v>89</v>
      </c>
      <c r="T78" s="194">
        <f>COUNTIF(S9:S69,2)</f>
        <v>13</v>
      </c>
    </row>
    <row r="79" spans="3:20" ht="12">
      <c r="C79" s="6" t="s">
        <v>90</v>
      </c>
      <c r="D79" s="194">
        <f>COUNTIF(C9:C69,3)</f>
        <v>13</v>
      </c>
      <c r="G79" s="6" t="s">
        <v>90</v>
      </c>
      <c r="H79" s="194">
        <f>COUNTIF(G9:G69,3)</f>
        <v>14</v>
      </c>
      <c r="K79" s="6" t="s">
        <v>90</v>
      </c>
      <c r="L79" s="194">
        <f>COUNTIF(K9:K69,3)</f>
        <v>10</v>
      </c>
      <c r="O79" s="6" t="s">
        <v>90</v>
      </c>
      <c r="P79" s="194">
        <f>COUNTIF(O9:O69,3)</f>
        <v>13</v>
      </c>
      <c r="S79" s="6" t="s">
        <v>90</v>
      </c>
      <c r="T79" s="194">
        <f>COUNTIF(S9:S69,3)</f>
        <v>10</v>
      </c>
    </row>
    <row r="80" spans="3:20" ht="12">
      <c r="C80" s="6" t="s">
        <v>91</v>
      </c>
      <c r="D80" s="194">
        <f>COUNTIF(C9:C69,4)</f>
        <v>10</v>
      </c>
      <c r="G80" s="6" t="s">
        <v>91</v>
      </c>
      <c r="H80" s="194">
        <f>COUNTIF(G9:G69,4)</f>
        <v>26</v>
      </c>
      <c r="K80" s="6" t="s">
        <v>91</v>
      </c>
      <c r="L80" s="194">
        <f>COUNTIF(K9:K69,4)</f>
        <v>5</v>
      </c>
      <c r="O80" s="6" t="s">
        <v>91</v>
      </c>
      <c r="P80" s="194">
        <f>COUNTIF(O9:O69,4)</f>
        <v>6</v>
      </c>
      <c r="S80" s="6" t="s">
        <v>91</v>
      </c>
      <c r="T80" s="194">
        <f>COUNTIF(S9:S69,4)</f>
        <v>11</v>
      </c>
    </row>
    <row r="81" spans="3:20" ht="12">
      <c r="C81" s="6" t="s">
        <v>194</v>
      </c>
      <c r="D81" s="194">
        <f>COUNTIF(C9:C69,5)</f>
        <v>26</v>
      </c>
      <c r="G81" s="6" t="s">
        <v>194</v>
      </c>
      <c r="H81" s="194">
        <f>COUNTIF(G9:G69,5)</f>
        <v>8</v>
      </c>
      <c r="K81" s="6" t="s">
        <v>194</v>
      </c>
      <c r="L81" s="194">
        <f>COUNTIF(K9:K69,5)</f>
        <v>2</v>
      </c>
      <c r="O81" s="6" t="s">
        <v>194</v>
      </c>
      <c r="P81" s="194">
        <f>COUNTIF(O9:O69,5)</f>
        <v>1</v>
      </c>
      <c r="S81" s="6" t="s">
        <v>194</v>
      </c>
      <c r="T81" s="194">
        <f>COUNTIF(S9:S69,5)</f>
        <v>18</v>
      </c>
    </row>
    <row r="82" spans="3:20" ht="12">
      <c r="C82" s="6" t="s">
        <v>14</v>
      </c>
      <c r="D82" s="196">
        <f>COUNTIF(C9:C69,"DSQ")</f>
        <v>2</v>
      </c>
      <c r="G82" s="6" t="s">
        <v>14</v>
      </c>
      <c r="H82" s="196">
        <f>COUNTIF(G9:G69,"DSQ")</f>
        <v>1</v>
      </c>
      <c r="K82" s="6" t="s">
        <v>14</v>
      </c>
      <c r="L82" s="196">
        <f>COUNTIF(K9:K69,"DSQ")</f>
        <v>0</v>
      </c>
      <c r="O82" s="6" t="s">
        <v>14</v>
      </c>
      <c r="P82" s="196">
        <f>COUNTIF(O9:O69,"DSQ")</f>
        <v>0</v>
      </c>
      <c r="S82" s="6" t="s">
        <v>14</v>
      </c>
      <c r="T82" s="196">
        <f>COUNTIF(S9:S69,"DSQ")</f>
        <v>2</v>
      </c>
    </row>
    <row r="83" spans="3:20" ht="12">
      <c r="C83" s="6" t="s">
        <v>13</v>
      </c>
      <c r="D83" s="196">
        <f>COUNTIF(C9:C69,"T/O")</f>
        <v>0</v>
      </c>
      <c r="G83" s="6" t="s">
        <v>13</v>
      </c>
      <c r="H83" s="196">
        <f>COUNTIF(G9:G69,"T/O")</f>
        <v>0</v>
      </c>
      <c r="K83" s="6" t="s">
        <v>13</v>
      </c>
      <c r="L83" s="196">
        <f>COUNTIF(K9:K69,"T/O")</f>
        <v>0</v>
      </c>
      <c r="O83" s="6" t="s">
        <v>13</v>
      </c>
      <c r="P83" s="196">
        <f>COUNTIF(O9:O69,"T/O")</f>
        <v>3</v>
      </c>
      <c r="S83" s="6" t="s">
        <v>13</v>
      </c>
      <c r="T83" s="196">
        <f>COUNTIF(S9:S69,"T/O")</f>
        <v>2</v>
      </c>
    </row>
    <row r="84" spans="3:20" ht="12">
      <c r="C84" s="6" t="s">
        <v>190</v>
      </c>
      <c r="D84" s="196">
        <f>COUNTIF(C9:C69,"DNS")</f>
        <v>0</v>
      </c>
      <c r="G84" s="6" t="s">
        <v>190</v>
      </c>
      <c r="H84" s="196">
        <f>COUNTIF(G9:G69,"DNS")</f>
        <v>0</v>
      </c>
      <c r="K84" s="6" t="s">
        <v>190</v>
      </c>
      <c r="L84" s="196">
        <f>COUNTIF(K9:K69,"DNS")</f>
        <v>0</v>
      </c>
      <c r="O84" s="6" t="s">
        <v>190</v>
      </c>
      <c r="P84" s="196">
        <f>COUNTIF(O9:O69,"DNS")</f>
        <v>0</v>
      </c>
      <c r="S84" s="6" t="s">
        <v>190</v>
      </c>
      <c r="T84" s="196">
        <f>COUNTIF(S9:S69,"DNS")</f>
        <v>0</v>
      </c>
    </row>
    <row r="85" spans="4:20" ht="12">
      <c r="D85" s="194">
        <f>SUM(D77:D84)</f>
        <v>61</v>
      </c>
      <c r="H85" s="194">
        <f>SUM(H77:H84)</f>
        <v>61</v>
      </c>
      <c r="L85" s="194">
        <f>SUM(L77:L84)</f>
        <v>61</v>
      </c>
      <c r="O85" s="6"/>
      <c r="P85" s="194">
        <f>SUM(P77:P84)</f>
        <v>61</v>
      </c>
      <c r="T85" s="194">
        <f>SUM(T77:T84)</f>
        <v>61</v>
      </c>
    </row>
    <row r="86" ht="12">
      <c r="X86" s="195" t="s">
        <v>187</v>
      </c>
    </row>
    <row r="87" spans="25:29" ht="12">
      <c r="Y87" s="238" t="str">
        <f>C5</f>
        <v>Northallerton</v>
      </c>
      <c r="Z87" s="239" t="str">
        <f>G5</f>
        <v>Stokesley</v>
      </c>
      <c r="AA87" s="239" t="str">
        <f>K5</f>
        <v>Guisborough</v>
      </c>
      <c r="AB87" s="239" t="str">
        <f>O5</f>
        <v>Saltburn &amp; Marske</v>
      </c>
      <c r="AC87" s="239" t="str">
        <f>S5</f>
        <v>Eston</v>
      </c>
    </row>
    <row r="88" spans="24:29" ht="12.75" thickBot="1">
      <c r="X88" s="6" t="s">
        <v>88</v>
      </c>
      <c r="Y88" s="238">
        <f>D77</f>
        <v>5</v>
      </c>
      <c r="Z88" s="239">
        <f>H77</f>
        <v>1</v>
      </c>
      <c r="AA88" s="239">
        <f>L77</f>
        <v>36</v>
      </c>
      <c r="AB88" s="239">
        <f>P77</f>
        <v>14</v>
      </c>
      <c r="AC88" s="239">
        <f>T77</f>
        <v>5</v>
      </c>
    </row>
    <row r="89" spans="4:29" ht="12">
      <c r="D89" s="240" t="s">
        <v>131</v>
      </c>
      <c r="E89" s="241"/>
      <c r="F89" s="242"/>
      <c r="X89" s="6" t="s">
        <v>89</v>
      </c>
      <c r="Y89" s="238">
        <f aca="true" t="shared" si="11" ref="Y89:Y94">D78</f>
        <v>5</v>
      </c>
      <c r="Z89" s="239">
        <f aca="true" t="shared" si="12" ref="Z89:Z94">H78</f>
        <v>11</v>
      </c>
      <c r="AA89" s="239">
        <f aca="true" t="shared" si="13" ref="AA89:AA94">L78</f>
        <v>8</v>
      </c>
      <c r="AB89" s="239">
        <f aca="true" t="shared" si="14" ref="AB89:AB94">P78</f>
        <v>24</v>
      </c>
      <c r="AC89" s="239">
        <f aca="true" t="shared" si="15" ref="AC89:AC94">T78</f>
        <v>13</v>
      </c>
    </row>
    <row r="90" spans="4:29" ht="12">
      <c r="D90" s="243">
        <f>LARGE(C71:V71,5)</f>
        <v>130</v>
      </c>
      <c r="E90" s="168">
        <v>5</v>
      </c>
      <c r="F90" s="244"/>
      <c r="X90" s="6" t="s">
        <v>90</v>
      </c>
      <c r="Y90" s="238">
        <f t="shared" si="11"/>
        <v>13</v>
      </c>
      <c r="Z90" s="239">
        <f t="shared" si="12"/>
        <v>14</v>
      </c>
      <c r="AA90" s="239">
        <f t="shared" si="13"/>
        <v>10</v>
      </c>
      <c r="AB90" s="239">
        <f t="shared" si="14"/>
        <v>13</v>
      </c>
      <c r="AC90" s="239">
        <f t="shared" si="15"/>
        <v>10</v>
      </c>
    </row>
    <row r="91" spans="4:29" ht="12">
      <c r="D91" s="243">
        <f>LARGE(C71:V71,4)</f>
        <v>147</v>
      </c>
      <c r="E91" s="168">
        <v>4</v>
      </c>
      <c r="F91" s="244"/>
      <c r="X91" s="6" t="s">
        <v>91</v>
      </c>
      <c r="Y91" s="238">
        <f t="shared" si="11"/>
        <v>10</v>
      </c>
      <c r="Z91" s="239">
        <f t="shared" si="12"/>
        <v>26</v>
      </c>
      <c r="AA91" s="239">
        <f t="shared" si="13"/>
        <v>5</v>
      </c>
      <c r="AB91" s="239">
        <f t="shared" si="14"/>
        <v>6</v>
      </c>
      <c r="AC91" s="239">
        <f t="shared" si="15"/>
        <v>11</v>
      </c>
    </row>
    <row r="92" spans="4:29" ht="12">
      <c r="D92" s="243">
        <f>LARGE(C71:V71,3)</f>
        <v>151</v>
      </c>
      <c r="E92" s="168">
        <v>3</v>
      </c>
      <c r="F92" s="244"/>
      <c r="X92" s="6" t="s">
        <v>194</v>
      </c>
      <c r="Y92" s="238">
        <f t="shared" si="11"/>
        <v>26</v>
      </c>
      <c r="Z92" s="239">
        <f t="shared" si="12"/>
        <v>8</v>
      </c>
      <c r="AA92" s="239">
        <f t="shared" si="13"/>
        <v>2</v>
      </c>
      <c r="AB92" s="239">
        <f t="shared" si="14"/>
        <v>1</v>
      </c>
      <c r="AC92" s="239">
        <f t="shared" si="15"/>
        <v>18</v>
      </c>
    </row>
    <row r="93" spans="4:29" ht="12">
      <c r="D93" s="243">
        <f>LARGE(C71:V71,2)</f>
        <v>218</v>
      </c>
      <c r="E93" s="168">
        <v>2</v>
      </c>
      <c r="F93" s="244"/>
      <c r="X93" s="6" t="s">
        <v>14</v>
      </c>
      <c r="Y93" s="238">
        <f t="shared" si="11"/>
        <v>2</v>
      </c>
      <c r="Z93" s="239">
        <f t="shared" si="12"/>
        <v>1</v>
      </c>
      <c r="AA93" s="239">
        <f t="shared" si="13"/>
        <v>0</v>
      </c>
      <c r="AB93" s="239">
        <f t="shared" si="14"/>
        <v>0</v>
      </c>
      <c r="AC93" s="239">
        <f t="shared" si="15"/>
        <v>2</v>
      </c>
    </row>
    <row r="94" spans="4:29" ht="12.75" thickBot="1">
      <c r="D94" s="245">
        <f>LARGE(C71:V71,1)</f>
        <v>254</v>
      </c>
      <c r="E94" s="246">
        <v>1</v>
      </c>
      <c r="F94" s="247"/>
      <c r="X94" s="6" t="s">
        <v>13</v>
      </c>
      <c r="Y94" s="238">
        <f t="shared" si="11"/>
        <v>0</v>
      </c>
      <c r="Z94" s="239">
        <f t="shared" si="12"/>
        <v>0</v>
      </c>
      <c r="AA94" s="239">
        <f t="shared" si="13"/>
        <v>0</v>
      </c>
      <c r="AB94" s="239">
        <f t="shared" si="14"/>
        <v>3</v>
      </c>
      <c r="AC94" s="239">
        <f t="shared" si="15"/>
        <v>2</v>
      </c>
    </row>
    <row r="95" spans="24:29" ht="12">
      <c r="X95" s="6" t="s">
        <v>190</v>
      </c>
      <c r="Y95" s="238">
        <f>D84</f>
        <v>0</v>
      </c>
      <c r="Z95" s="239">
        <f>H84</f>
        <v>0</v>
      </c>
      <c r="AA95" s="239">
        <f>L84</f>
        <v>0</v>
      </c>
      <c r="AB95" s="239">
        <f>P84</f>
        <v>0</v>
      </c>
      <c r="AC95" s="239">
        <f>T84</f>
        <v>0</v>
      </c>
    </row>
  </sheetData>
  <sheetProtection password="8D01" sheet="1"/>
  <mergeCells count="21">
    <mergeCell ref="K6:N6"/>
    <mergeCell ref="O6:R6"/>
    <mergeCell ref="O71:R71"/>
    <mergeCell ref="O72:R72"/>
    <mergeCell ref="A71:B71"/>
    <mergeCell ref="A72:B72"/>
    <mergeCell ref="K71:N71"/>
    <mergeCell ref="K72:N72"/>
    <mergeCell ref="S71:V71"/>
    <mergeCell ref="S72:V72"/>
    <mergeCell ref="C71:F71"/>
    <mergeCell ref="C72:F72"/>
    <mergeCell ref="G71:J71"/>
    <mergeCell ref="G72:J72"/>
    <mergeCell ref="J3:K3"/>
    <mergeCell ref="S5:V5"/>
    <mergeCell ref="A5:B5"/>
    <mergeCell ref="C5:F5"/>
    <mergeCell ref="G5:J5"/>
    <mergeCell ref="K5:N5"/>
    <mergeCell ref="O5:R5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A1">
      <selection activeCell="A8" sqref="A8:B8"/>
    </sheetView>
  </sheetViews>
  <sheetFormatPr defaultColWidth="9.140625" defaultRowHeight="12.75"/>
  <sheetData>
    <row r="1" spans="1:22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3"/>
      <c r="K1" s="13"/>
      <c r="L1" s="12"/>
      <c r="M1" s="14"/>
      <c r="N1" s="51"/>
      <c r="O1" s="12"/>
      <c r="P1" s="12"/>
      <c r="Q1" s="12"/>
      <c r="R1" s="51"/>
      <c r="S1" s="12"/>
      <c r="T1" s="12"/>
      <c r="U1" s="12"/>
      <c r="V1" s="51"/>
    </row>
    <row r="2" spans="1:22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3"/>
      <c r="K2" s="12"/>
      <c r="L2" s="12"/>
      <c r="M2" s="12"/>
      <c r="N2" s="51"/>
      <c r="O2" s="12"/>
      <c r="P2" s="12"/>
      <c r="Q2" s="12"/>
      <c r="R2" s="51"/>
      <c r="S2" s="12"/>
      <c r="T2" s="12"/>
      <c r="U2" s="12"/>
      <c r="V2" s="51"/>
    </row>
    <row r="3" spans="2:22" s="1" customFormat="1" ht="16.5" customHeight="1">
      <c r="B3" s="84" t="s">
        <v>127</v>
      </c>
      <c r="C3" s="101" t="str">
        <f>'Moors League'!C3</f>
        <v>Eston Leisure Centre</v>
      </c>
      <c r="D3" s="3"/>
      <c r="F3" s="52"/>
      <c r="H3" s="2"/>
      <c r="J3" s="377" t="s">
        <v>128</v>
      </c>
      <c r="K3" s="377"/>
      <c r="L3" s="102" t="str">
        <f>'Moors League'!L3</f>
        <v>30th June 2012</v>
      </c>
      <c r="N3" s="52"/>
      <c r="P3" s="3"/>
      <c r="R3" s="52"/>
      <c r="T3" s="3"/>
      <c r="V3" s="52"/>
    </row>
    <row r="4" spans="2:22" s="1" customFormat="1" ht="16.5" customHeight="1">
      <c r="B4" s="84"/>
      <c r="C4" s="85"/>
      <c r="D4" s="3"/>
      <c r="F4" s="52"/>
      <c r="H4" s="2"/>
      <c r="J4" s="52"/>
      <c r="L4" s="3"/>
      <c r="N4" s="52"/>
      <c r="P4" s="3"/>
      <c r="R4" s="52"/>
      <c r="T4" s="3"/>
      <c r="V4" s="52"/>
    </row>
    <row r="5" ht="13.5" thickBot="1"/>
    <row r="6" spans="1:22" s="4" customFormat="1" ht="14.25">
      <c r="A6" s="378" t="s">
        <v>1</v>
      </c>
      <c r="B6" s="379"/>
      <c r="C6" s="378" t="str">
        <f>'Moors League'!C5:F5</f>
        <v>Northallerton</v>
      </c>
      <c r="D6" s="380"/>
      <c r="E6" s="380"/>
      <c r="F6" s="379"/>
      <c r="G6" s="380" t="str">
        <f>'Moors League'!G5:J5</f>
        <v>Stokesley</v>
      </c>
      <c r="H6" s="380"/>
      <c r="I6" s="380"/>
      <c r="J6" s="379"/>
      <c r="K6" s="378" t="str">
        <f>'Moors League'!K5:N5</f>
        <v>Guisborough</v>
      </c>
      <c r="L6" s="380"/>
      <c r="M6" s="380"/>
      <c r="N6" s="379"/>
      <c r="O6" s="378" t="str">
        <f>'Moors League'!O5:R5</f>
        <v>Saltburn &amp; Marske</v>
      </c>
      <c r="P6" s="380"/>
      <c r="Q6" s="380"/>
      <c r="R6" s="379"/>
      <c r="S6" s="378" t="str">
        <f>'Moors League'!S5:V5</f>
        <v>Eston</v>
      </c>
      <c r="T6" s="380"/>
      <c r="U6" s="380"/>
      <c r="V6" s="379"/>
    </row>
    <row r="7" spans="1:22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  <c r="S7" s="20" t="s">
        <v>193</v>
      </c>
      <c r="T7" s="8"/>
      <c r="U7" s="8"/>
      <c r="V7" s="21"/>
    </row>
    <row r="8" spans="1:22" s="6" customFormat="1" ht="19.5" customHeight="1">
      <c r="A8" s="375" t="s">
        <v>15</v>
      </c>
      <c r="B8" s="376"/>
      <c r="C8" s="366">
        <f>SUM('Moors League'!C71:F71)</f>
        <v>130</v>
      </c>
      <c r="D8" s="367"/>
      <c r="E8" s="367"/>
      <c r="F8" s="368"/>
      <c r="G8" s="366">
        <f>SUM('Moors League'!G71:J71)</f>
        <v>151</v>
      </c>
      <c r="H8" s="367"/>
      <c r="I8" s="367"/>
      <c r="J8" s="368"/>
      <c r="K8" s="366">
        <f>SUM('Moors League'!K71:N71)</f>
        <v>254</v>
      </c>
      <c r="L8" s="367"/>
      <c r="M8" s="367"/>
      <c r="N8" s="368"/>
      <c r="O8" s="366">
        <f>SUM('Moors League'!O71:R71)</f>
        <v>218</v>
      </c>
      <c r="P8" s="367"/>
      <c r="Q8" s="367"/>
      <c r="R8" s="368"/>
      <c r="S8" s="366">
        <f>SUM('Moors League'!S71:V71)</f>
        <v>147</v>
      </c>
      <c r="T8" s="367"/>
      <c r="U8" s="367"/>
      <c r="V8" s="368"/>
    </row>
    <row r="9" spans="1:22" s="1" customFormat="1" ht="19.5" customHeight="1">
      <c r="A9" s="381" t="s">
        <v>11</v>
      </c>
      <c r="B9" s="382"/>
      <c r="C9" s="366">
        <f>SUM('Moors League'!C72:F72)</f>
        <v>5</v>
      </c>
      <c r="D9" s="367"/>
      <c r="E9" s="367"/>
      <c r="F9" s="368"/>
      <c r="G9" s="366">
        <f>SUM('Moors League'!G72:J72)</f>
        <v>3</v>
      </c>
      <c r="H9" s="367"/>
      <c r="I9" s="367"/>
      <c r="J9" s="368"/>
      <c r="K9" s="366">
        <f>SUM('Moors League'!K72:N72)</f>
        <v>1</v>
      </c>
      <c r="L9" s="367"/>
      <c r="M9" s="367"/>
      <c r="N9" s="368"/>
      <c r="O9" s="366">
        <f>'Moors League'!O72:R72</f>
        <v>2</v>
      </c>
      <c r="P9" s="367"/>
      <c r="Q9" s="367"/>
      <c r="R9" s="368"/>
      <c r="S9" s="366">
        <f>'Moors League'!S72:V72</f>
        <v>4</v>
      </c>
      <c r="T9" s="367"/>
      <c r="U9" s="367"/>
      <c r="V9" s="368"/>
    </row>
  </sheetData>
  <sheetProtection password="8D01" sheet="1"/>
  <mergeCells count="19">
    <mergeCell ref="S9:V9"/>
    <mergeCell ref="S6:V6"/>
    <mergeCell ref="A8:B8"/>
    <mergeCell ref="C8:F8"/>
    <mergeCell ref="G8:J8"/>
    <mergeCell ref="K8:N8"/>
    <mergeCell ref="S8:V8"/>
    <mergeCell ref="O6:R6"/>
    <mergeCell ref="O8:R8"/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7">
      <selection activeCell="L76" sqref="L76"/>
    </sheetView>
  </sheetViews>
  <sheetFormatPr defaultColWidth="9.140625" defaultRowHeight="12.75"/>
  <cols>
    <col min="1" max="1" width="3.7109375" style="183" customWidth="1"/>
    <col min="2" max="2" width="14.140625" style="176" bestFit="1" customWidth="1"/>
    <col min="3" max="3" width="19.28125" style="176" bestFit="1" customWidth="1"/>
    <col min="4" max="4" width="22.28125" style="172" customWidth="1"/>
    <col min="5" max="5" width="9.140625" style="37" customWidth="1"/>
    <col min="6" max="6" width="21.140625" style="176" customWidth="1"/>
    <col min="7" max="7" width="10.140625" style="37" bestFit="1" customWidth="1"/>
    <col min="8" max="8" width="8.421875" style="174" bestFit="1" customWidth="1"/>
    <col min="9" max="9" width="9.140625" style="175" customWidth="1"/>
    <col min="10" max="16384" width="9.140625" style="176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League'!Y87</f>
        <v>Northallerton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170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2.75">
      <c r="A3" s="181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69" t="s">
        <v>92</v>
      </c>
      <c r="C4" s="69" t="s">
        <v>93</v>
      </c>
      <c r="D4" s="285" t="s">
        <v>295</v>
      </c>
      <c r="E4" s="73">
        <f>'Moors League'!D9</f>
        <v>41.44</v>
      </c>
      <c r="F4" s="28"/>
      <c r="G4" s="43"/>
      <c r="H4" s="60"/>
      <c r="I4" s="89">
        <f>'Moors League'!E9</f>
        <v>1</v>
      </c>
    </row>
    <row r="5" spans="1:9" s="171" customFormat="1" ht="21.75" customHeight="1">
      <c r="A5" s="182">
        <v>2</v>
      </c>
      <c r="B5" s="70" t="s">
        <v>94</v>
      </c>
      <c r="C5" s="70" t="s">
        <v>93</v>
      </c>
      <c r="D5" s="284" t="s">
        <v>296</v>
      </c>
      <c r="E5" s="73">
        <f>'Moors League'!D10</f>
        <v>28.98</v>
      </c>
      <c r="F5" s="30"/>
      <c r="G5" s="29"/>
      <c r="H5" s="60"/>
      <c r="I5" s="89">
        <f>'Moors League'!E10</f>
        <v>5</v>
      </c>
    </row>
    <row r="6" spans="1:9" s="171" customFormat="1" ht="21.75" customHeight="1">
      <c r="A6" s="182">
        <v>3</v>
      </c>
      <c r="B6" s="69" t="s">
        <v>95</v>
      </c>
      <c r="C6" s="69" t="s">
        <v>96</v>
      </c>
      <c r="D6" s="285" t="s">
        <v>297</v>
      </c>
      <c r="E6" s="73">
        <f>'Moors League'!D11</f>
        <v>39.16</v>
      </c>
      <c r="F6" s="72"/>
      <c r="G6" s="31"/>
      <c r="H6" s="60"/>
      <c r="I6" s="89">
        <f>'Moors League'!E11</f>
        <v>3</v>
      </c>
    </row>
    <row r="7" spans="1:9" s="171" customFormat="1" ht="21.75" customHeight="1">
      <c r="A7" s="182">
        <v>4</v>
      </c>
      <c r="B7" s="69" t="s">
        <v>97</v>
      </c>
      <c r="C7" s="69" t="s">
        <v>96</v>
      </c>
      <c r="D7" s="285" t="s">
        <v>298</v>
      </c>
      <c r="E7" s="73">
        <f>'Moors League'!D12</f>
        <v>35.16</v>
      </c>
      <c r="F7" s="72"/>
      <c r="G7" s="31"/>
      <c r="H7" s="60"/>
      <c r="I7" s="89">
        <f>'Moors League'!E12</f>
        <v>4</v>
      </c>
    </row>
    <row r="8" spans="1:9" s="171" customFormat="1" ht="21.75" customHeight="1">
      <c r="A8" s="182">
        <v>5</v>
      </c>
      <c r="B8" s="69" t="s">
        <v>98</v>
      </c>
      <c r="C8" s="69" t="s">
        <v>99</v>
      </c>
      <c r="D8" s="285" t="s">
        <v>299</v>
      </c>
      <c r="E8" s="73">
        <f>'Moors League'!D13</f>
        <v>45.83</v>
      </c>
      <c r="F8" s="32"/>
      <c r="G8" s="29"/>
      <c r="H8" s="60"/>
      <c r="I8" s="89">
        <f>'Moors League'!E13</f>
        <v>2</v>
      </c>
    </row>
    <row r="9" spans="1:9" s="171" customFormat="1" ht="21.75" customHeight="1">
      <c r="A9" s="182">
        <v>6</v>
      </c>
      <c r="B9" s="69" t="s">
        <v>100</v>
      </c>
      <c r="C9" s="69" t="s">
        <v>99</v>
      </c>
      <c r="D9" s="285" t="s">
        <v>300</v>
      </c>
      <c r="E9" s="73">
        <f>'Moors League'!D14</f>
        <v>49.44</v>
      </c>
      <c r="F9" s="32"/>
      <c r="G9" s="29"/>
      <c r="H9" s="60"/>
      <c r="I9" s="89">
        <f>'Moors League'!E14</f>
        <v>1</v>
      </c>
    </row>
    <row r="10" spans="1:9" s="171" customFormat="1" ht="21.75" customHeight="1">
      <c r="A10" s="182">
        <v>7</v>
      </c>
      <c r="B10" s="69" t="s">
        <v>101</v>
      </c>
      <c r="C10" s="69" t="s">
        <v>102</v>
      </c>
      <c r="D10" s="285" t="s">
        <v>301</v>
      </c>
      <c r="E10" s="73">
        <f>'Moors League'!D15</f>
        <v>19.23</v>
      </c>
      <c r="F10" s="103"/>
      <c r="G10" s="29"/>
      <c r="H10" s="60"/>
      <c r="I10" s="89">
        <f>'Moors League'!E15</f>
        <v>2</v>
      </c>
    </row>
    <row r="11" spans="1:9" s="171" customFormat="1" ht="21.75" customHeight="1">
      <c r="A11" s="182">
        <v>8</v>
      </c>
      <c r="B11" s="69" t="s">
        <v>103</v>
      </c>
      <c r="C11" s="69" t="s">
        <v>102</v>
      </c>
      <c r="D11" s="285" t="s">
        <v>302</v>
      </c>
      <c r="E11" s="73">
        <f>'Moors League'!D16</f>
        <v>15.5</v>
      </c>
      <c r="F11" s="32"/>
      <c r="G11" s="29"/>
      <c r="H11" s="60"/>
      <c r="I11" s="89">
        <f>'Moors League'!E16</f>
        <v>4</v>
      </c>
    </row>
    <row r="12" spans="1:9" s="171" customFormat="1" ht="21.75" customHeight="1">
      <c r="A12" s="182">
        <v>9</v>
      </c>
      <c r="B12" s="69" t="s">
        <v>104</v>
      </c>
      <c r="C12" s="69" t="s">
        <v>105</v>
      </c>
      <c r="D12" s="285" t="s">
        <v>303</v>
      </c>
      <c r="E12" s="73">
        <f>'Moors League'!D17</f>
        <v>46.49</v>
      </c>
      <c r="F12" s="33"/>
      <c r="G12" s="29"/>
      <c r="H12" s="60"/>
      <c r="I12" s="89">
        <f>'Moors League'!E17</f>
        <v>1</v>
      </c>
    </row>
    <row r="13" spans="1:9" s="171" customFormat="1" ht="21.75" customHeight="1">
      <c r="A13" s="182">
        <v>10</v>
      </c>
      <c r="B13" s="69" t="s">
        <v>106</v>
      </c>
      <c r="C13" s="69" t="s">
        <v>105</v>
      </c>
      <c r="D13" s="285" t="s">
        <v>304</v>
      </c>
      <c r="E13" s="73" t="str">
        <f>'Moors League'!D18</f>
        <v>DSQ</v>
      </c>
      <c r="F13" s="32" t="s">
        <v>371</v>
      </c>
      <c r="G13" s="29"/>
      <c r="H13" s="60"/>
      <c r="I13" s="89">
        <f>'Moors League'!E18</f>
        <v>0</v>
      </c>
    </row>
    <row r="14" spans="1:9" s="171" customFormat="1" ht="21.75" customHeight="1">
      <c r="A14" s="182">
        <v>11</v>
      </c>
      <c r="B14" s="69" t="s">
        <v>92</v>
      </c>
      <c r="C14" s="69" t="s">
        <v>107</v>
      </c>
      <c r="D14" s="286" t="s">
        <v>295</v>
      </c>
      <c r="E14" s="74" t="s">
        <v>20</v>
      </c>
      <c r="F14" s="286" t="s">
        <v>303</v>
      </c>
      <c r="G14" s="74" t="s">
        <v>21</v>
      </c>
      <c r="H14" s="78"/>
      <c r="I14" s="68"/>
    </row>
    <row r="15" spans="1:9" s="171" customFormat="1" ht="21.75" customHeight="1">
      <c r="A15" s="182"/>
      <c r="B15" s="69"/>
      <c r="C15" s="69"/>
      <c r="D15" s="286" t="s">
        <v>305</v>
      </c>
      <c r="E15" s="74" t="s">
        <v>22</v>
      </c>
      <c r="F15" s="286" t="s">
        <v>299</v>
      </c>
      <c r="G15" s="74" t="s">
        <v>23</v>
      </c>
      <c r="H15" s="73" t="str">
        <f>'Moors League'!D19</f>
        <v>1.13.67</v>
      </c>
      <c r="I15" s="89">
        <f>'Moors League'!E19</f>
        <v>1</v>
      </c>
    </row>
    <row r="16" spans="1:9" s="171" customFormat="1" ht="21.75" customHeight="1">
      <c r="A16" s="182">
        <v>12</v>
      </c>
      <c r="B16" s="69" t="s">
        <v>94</v>
      </c>
      <c r="C16" s="69" t="s">
        <v>107</v>
      </c>
      <c r="D16" s="286" t="s">
        <v>306</v>
      </c>
      <c r="E16" s="74" t="s">
        <v>20</v>
      </c>
      <c r="F16" s="286" t="s">
        <v>300</v>
      </c>
      <c r="G16" s="74" t="s">
        <v>21</v>
      </c>
      <c r="H16" s="59"/>
      <c r="I16" s="68"/>
    </row>
    <row r="17" spans="1:9" s="171" customFormat="1" ht="21.75" customHeight="1">
      <c r="A17" s="182"/>
      <c r="B17" s="69"/>
      <c r="C17" s="69"/>
      <c r="D17" s="286" t="s">
        <v>296</v>
      </c>
      <c r="E17" s="74" t="s">
        <v>22</v>
      </c>
      <c r="F17" s="286" t="s">
        <v>310</v>
      </c>
      <c r="G17" s="74" t="s">
        <v>23</v>
      </c>
      <c r="H17" s="73" t="str">
        <f>'Moors League'!D20</f>
        <v>1.01.37</v>
      </c>
      <c r="I17" s="89">
        <f>'Moors League'!E20</f>
        <v>1</v>
      </c>
    </row>
    <row r="18" spans="1:9" s="171" customFormat="1" ht="21.75" customHeight="1">
      <c r="A18" s="182">
        <v>13</v>
      </c>
      <c r="B18" s="69" t="s">
        <v>95</v>
      </c>
      <c r="C18" s="69" t="s">
        <v>108</v>
      </c>
      <c r="D18" s="283" t="s">
        <v>297</v>
      </c>
      <c r="E18" s="74"/>
      <c r="F18" s="289" t="s">
        <v>314</v>
      </c>
      <c r="G18" s="79"/>
      <c r="H18" s="59"/>
      <c r="I18" s="68"/>
    </row>
    <row r="19" spans="1:9" s="171" customFormat="1" ht="21.75" customHeight="1">
      <c r="A19" s="182"/>
      <c r="B19" s="69"/>
      <c r="C19" s="69"/>
      <c r="D19" s="283" t="s">
        <v>307</v>
      </c>
      <c r="E19" s="75"/>
      <c r="F19" s="289" t="s">
        <v>318</v>
      </c>
      <c r="G19" s="79"/>
      <c r="H19" s="73" t="str">
        <f>'Moors League'!D21</f>
        <v>1.07.88</v>
      </c>
      <c r="I19" s="89">
        <f>'Moors League'!E21</f>
        <v>3</v>
      </c>
    </row>
    <row r="20" spans="1:9" s="171" customFormat="1" ht="21.75" customHeight="1">
      <c r="A20" s="182">
        <v>14</v>
      </c>
      <c r="B20" s="69" t="s">
        <v>97</v>
      </c>
      <c r="C20" s="69" t="s">
        <v>108</v>
      </c>
      <c r="D20" s="283" t="s">
        <v>308</v>
      </c>
      <c r="E20" s="74"/>
      <c r="F20" s="289" t="s">
        <v>313</v>
      </c>
      <c r="G20" s="79"/>
      <c r="H20" s="59"/>
      <c r="I20" s="68"/>
    </row>
    <row r="21" spans="1:9" s="171" customFormat="1" ht="21.75" customHeight="1">
      <c r="A21" s="182"/>
      <c r="B21" s="69"/>
      <c r="C21" s="69"/>
      <c r="D21" s="283" t="s">
        <v>309</v>
      </c>
      <c r="E21" s="74"/>
      <c r="F21" s="289" t="s">
        <v>298</v>
      </c>
      <c r="G21" s="79"/>
      <c r="H21" s="73" t="str">
        <f>'Moors League'!D22</f>
        <v>1.12.71</v>
      </c>
      <c r="I21" s="89">
        <f>'Moors League'!E22</f>
        <v>1</v>
      </c>
    </row>
    <row r="22" spans="1:9" s="171" customFormat="1" ht="21.75" customHeight="1">
      <c r="A22" s="182">
        <v>15</v>
      </c>
      <c r="B22" s="69" t="s">
        <v>104</v>
      </c>
      <c r="C22" s="69" t="s">
        <v>109</v>
      </c>
      <c r="D22" s="283" t="s">
        <v>303</v>
      </c>
      <c r="E22" s="73">
        <f>'Moors League'!D23</f>
        <v>48.06</v>
      </c>
      <c r="F22" s="295"/>
      <c r="G22" s="29"/>
      <c r="H22" s="60"/>
      <c r="I22" s="89">
        <f>'Moors League'!E23</f>
        <v>1</v>
      </c>
    </row>
    <row r="23" spans="1:9" s="171" customFormat="1" ht="21.75" customHeight="1">
      <c r="A23" s="182">
        <v>16</v>
      </c>
      <c r="B23" s="69" t="s">
        <v>106</v>
      </c>
      <c r="C23" s="69" t="s">
        <v>109</v>
      </c>
      <c r="D23" s="283" t="s">
        <v>304</v>
      </c>
      <c r="E23" s="73">
        <f>'Moors League'!D24</f>
        <v>46.57</v>
      </c>
      <c r="F23" s="295"/>
      <c r="G23" s="29"/>
      <c r="H23" s="60"/>
      <c r="I23" s="89">
        <f>'Moors League'!E24</f>
        <v>1</v>
      </c>
    </row>
    <row r="24" spans="1:9" s="171" customFormat="1" ht="21.75" customHeight="1">
      <c r="A24" s="182">
        <v>17</v>
      </c>
      <c r="B24" s="69" t="s">
        <v>101</v>
      </c>
      <c r="C24" s="69" t="s">
        <v>110</v>
      </c>
      <c r="D24" s="283" t="s">
        <v>301</v>
      </c>
      <c r="E24" s="73">
        <f>'Moors League'!D25</f>
        <v>23.86</v>
      </c>
      <c r="F24" s="295"/>
      <c r="G24" s="29"/>
      <c r="H24" s="60"/>
      <c r="I24" s="89">
        <f>'Moors League'!E25</f>
        <v>1</v>
      </c>
    </row>
    <row r="25" spans="1:9" s="171" customFormat="1" ht="21.75" customHeight="1">
      <c r="A25" s="182">
        <v>18</v>
      </c>
      <c r="B25" s="69" t="s">
        <v>103</v>
      </c>
      <c r="C25" s="69" t="s">
        <v>110</v>
      </c>
      <c r="D25" s="283" t="s">
        <v>302</v>
      </c>
      <c r="E25" s="73">
        <f>'Moors League'!D26</f>
        <v>18.6</v>
      </c>
      <c r="F25" s="295"/>
      <c r="G25" s="29"/>
      <c r="H25" s="60"/>
      <c r="I25" s="89">
        <f>'Moors League'!E26</f>
        <v>4</v>
      </c>
    </row>
    <row r="26" spans="1:9" s="171" customFormat="1" ht="21.75" customHeight="1">
      <c r="A26" s="182">
        <v>19</v>
      </c>
      <c r="B26" s="69" t="s">
        <v>98</v>
      </c>
      <c r="C26" s="69" t="s">
        <v>111</v>
      </c>
      <c r="D26" s="283" t="s">
        <v>299</v>
      </c>
      <c r="E26" s="73">
        <f>'Moors League'!D27</f>
        <v>42.64</v>
      </c>
      <c r="F26" s="295"/>
      <c r="G26" s="29"/>
      <c r="H26" s="60"/>
      <c r="I26" s="89">
        <f>'Moors League'!E27</f>
        <v>1</v>
      </c>
    </row>
    <row r="27" spans="1:9" s="171" customFormat="1" ht="21.75" customHeight="1">
      <c r="A27" s="182">
        <v>20</v>
      </c>
      <c r="B27" s="69" t="s">
        <v>100</v>
      </c>
      <c r="C27" s="69" t="s">
        <v>111</v>
      </c>
      <c r="D27" s="283" t="s">
        <v>310</v>
      </c>
      <c r="E27" s="73">
        <f>'Moors League'!D28</f>
        <v>38.92</v>
      </c>
      <c r="F27" s="295"/>
      <c r="G27" s="29"/>
      <c r="H27" s="60"/>
      <c r="I27" s="89">
        <f>'Moors League'!E28</f>
        <v>1</v>
      </c>
    </row>
    <row r="28" spans="1:9" s="171" customFormat="1" ht="21.75" customHeight="1">
      <c r="A28" s="182">
        <v>21</v>
      </c>
      <c r="B28" s="69" t="s">
        <v>95</v>
      </c>
      <c r="C28" s="69" t="s">
        <v>112</v>
      </c>
      <c r="D28" s="285" t="s">
        <v>297</v>
      </c>
      <c r="E28" s="73">
        <f>'Moors League'!D29</f>
        <v>35.39</v>
      </c>
      <c r="F28" s="295"/>
      <c r="G28" s="29"/>
      <c r="H28" s="60"/>
      <c r="I28" s="89">
        <f>'Moors League'!E29</f>
        <v>3</v>
      </c>
    </row>
    <row r="29" spans="1:9" s="171" customFormat="1" ht="21.75" customHeight="1">
      <c r="A29" s="182">
        <v>22</v>
      </c>
      <c r="B29" s="69" t="s">
        <v>97</v>
      </c>
      <c r="C29" s="69" t="s">
        <v>112</v>
      </c>
      <c r="D29" s="283" t="s">
        <v>298</v>
      </c>
      <c r="E29" s="73">
        <f>'Moors League'!D30</f>
        <v>33.41</v>
      </c>
      <c r="F29" s="295"/>
      <c r="G29" s="29"/>
      <c r="H29" s="60"/>
      <c r="I29" s="89">
        <f>'Moors League'!E30</f>
        <v>3</v>
      </c>
    </row>
    <row r="30" spans="1:9" s="171" customFormat="1" ht="21.75" customHeight="1">
      <c r="A30" s="182">
        <v>23</v>
      </c>
      <c r="B30" s="69" t="s">
        <v>92</v>
      </c>
      <c r="C30" s="69" t="s">
        <v>109</v>
      </c>
      <c r="D30" s="283" t="s">
        <v>295</v>
      </c>
      <c r="E30" s="73">
        <f>'Moors League'!D31</f>
        <v>45.27</v>
      </c>
      <c r="F30" s="295"/>
      <c r="G30" s="29"/>
      <c r="H30" s="60"/>
      <c r="I30" s="89">
        <f>'Moors League'!E31</f>
        <v>1</v>
      </c>
    </row>
    <row r="31" spans="1:9" s="171" customFormat="1" ht="21.75" customHeight="1">
      <c r="A31" s="182">
        <v>24</v>
      </c>
      <c r="B31" s="69" t="s">
        <v>94</v>
      </c>
      <c r="C31" s="69" t="s">
        <v>109</v>
      </c>
      <c r="D31" s="283" t="s">
        <v>306</v>
      </c>
      <c r="E31" s="73">
        <f>'Moors League'!D32</f>
        <v>35.49</v>
      </c>
      <c r="F31" s="295"/>
      <c r="G31" s="29"/>
      <c r="H31" s="60"/>
      <c r="I31" s="89">
        <f>'Moors League'!E32</f>
        <v>3</v>
      </c>
    </row>
    <row r="32" spans="1:9" s="171" customFormat="1" ht="21.75" customHeight="1">
      <c r="A32" s="182">
        <v>25</v>
      </c>
      <c r="B32" s="69" t="s">
        <v>104</v>
      </c>
      <c r="C32" s="69" t="s">
        <v>107</v>
      </c>
      <c r="D32" s="286" t="s">
        <v>295</v>
      </c>
      <c r="E32" s="74" t="s">
        <v>20</v>
      </c>
      <c r="F32" s="286" t="s">
        <v>303</v>
      </c>
      <c r="G32" s="74" t="s">
        <v>21</v>
      </c>
      <c r="H32" s="60"/>
      <c r="I32" s="68"/>
    </row>
    <row r="33" spans="1:9" s="171" customFormat="1" ht="21.75" customHeight="1">
      <c r="A33" s="182"/>
      <c r="B33" s="69"/>
      <c r="C33" s="69"/>
      <c r="D33" s="286" t="s">
        <v>305</v>
      </c>
      <c r="E33" s="74" t="s">
        <v>22</v>
      </c>
      <c r="F33" s="286" t="s">
        <v>318</v>
      </c>
      <c r="G33" s="74" t="s">
        <v>23</v>
      </c>
      <c r="H33" s="91" t="str">
        <f>'Moors League'!D33</f>
        <v>1.16.73</v>
      </c>
      <c r="I33" s="89">
        <f>'Moors League'!E33</f>
        <v>1</v>
      </c>
    </row>
    <row r="34" spans="1:9" s="171" customFormat="1" ht="21.75" customHeight="1">
      <c r="A34" s="182">
        <v>26</v>
      </c>
      <c r="B34" s="69" t="s">
        <v>106</v>
      </c>
      <c r="C34" s="69" t="s">
        <v>107</v>
      </c>
      <c r="D34" s="286" t="s">
        <v>302</v>
      </c>
      <c r="E34" s="74" t="s">
        <v>20</v>
      </c>
      <c r="F34" s="286" t="s">
        <v>298</v>
      </c>
      <c r="G34" s="74" t="s">
        <v>21</v>
      </c>
      <c r="H34" s="59"/>
      <c r="I34" s="68"/>
    </row>
    <row r="35" spans="1:9" s="171" customFormat="1" ht="21.75" customHeight="1">
      <c r="A35" s="182"/>
      <c r="B35" s="69"/>
      <c r="C35" s="69"/>
      <c r="D35" s="286" t="s">
        <v>304</v>
      </c>
      <c r="E35" s="74" t="s">
        <v>22</v>
      </c>
      <c r="F35" s="286" t="s">
        <v>308</v>
      </c>
      <c r="G35" s="74" t="s">
        <v>23</v>
      </c>
      <c r="H35" s="91" t="str">
        <f>'Moors League'!D34</f>
        <v>1.13.62</v>
      </c>
      <c r="I35" s="89">
        <f>'Moors League'!E34</f>
        <v>2</v>
      </c>
    </row>
    <row r="36" spans="1:9" s="171" customFormat="1" ht="21.75" customHeight="1">
      <c r="A36" s="182">
        <v>27</v>
      </c>
      <c r="B36" s="69" t="s">
        <v>113</v>
      </c>
      <c r="C36" s="69" t="s">
        <v>108</v>
      </c>
      <c r="D36" s="283" t="s">
        <v>311</v>
      </c>
      <c r="E36" s="74"/>
      <c r="F36" s="289" t="s">
        <v>316</v>
      </c>
      <c r="G36" s="74"/>
      <c r="H36" s="61"/>
      <c r="I36" s="68"/>
    </row>
    <row r="37" spans="1:9" s="171" customFormat="1" ht="21.75" customHeight="1">
      <c r="A37" s="182"/>
      <c r="B37" s="69"/>
      <c r="C37" s="103"/>
      <c r="D37" s="283" t="s">
        <v>312</v>
      </c>
      <c r="E37" s="74"/>
      <c r="F37" s="289" t="s">
        <v>301</v>
      </c>
      <c r="G37" s="74"/>
      <c r="H37" s="91" t="str">
        <f>'Moors League'!D35</f>
        <v>1.17.89</v>
      </c>
      <c r="I37" s="89">
        <f>'Moors League'!E35</f>
        <v>3</v>
      </c>
    </row>
    <row r="38" spans="1:9" s="171" customFormat="1" ht="21.75" customHeight="1">
      <c r="A38" s="182">
        <v>28</v>
      </c>
      <c r="B38" s="69" t="s">
        <v>114</v>
      </c>
      <c r="C38" s="69" t="s">
        <v>108</v>
      </c>
      <c r="D38" s="283" t="s">
        <v>309</v>
      </c>
      <c r="E38" s="74"/>
      <c r="F38" s="289" t="s">
        <v>319</v>
      </c>
      <c r="G38" s="79"/>
      <c r="H38" s="61"/>
      <c r="I38" s="68"/>
    </row>
    <row r="39" spans="1:9" s="171" customFormat="1" ht="21.75" customHeight="1">
      <c r="A39" s="182"/>
      <c r="B39" s="69"/>
      <c r="C39" s="103"/>
      <c r="D39" s="283" t="s">
        <v>313</v>
      </c>
      <c r="E39" s="74"/>
      <c r="F39" s="289" t="s">
        <v>302</v>
      </c>
      <c r="G39" s="74"/>
      <c r="H39" s="91" t="str">
        <f>'Moors League'!D36</f>
        <v>1.15.05</v>
      </c>
      <c r="I39" s="89">
        <f>'Moors League'!E36</f>
        <v>3</v>
      </c>
    </row>
    <row r="40" spans="1:9" s="171" customFormat="1" ht="21.75" customHeight="1">
      <c r="A40" s="182">
        <v>29</v>
      </c>
      <c r="B40" s="69" t="s">
        <v>98</v>
      </c>
      <c r="C40" s="69" t="s">
        <v>115</v>
      </c>
      <c r="D40" s="286" t="s">
        <v>295</v>
      </c>
      <c r="E40" s="74" t="s">
        <v>20</v>
      </c>
      <c r="F40" s="286" t="s">
        <v>303</v>
      </c>
      <c r="G40" s="74" t="s">
        <v>21</v>
      </c>
      <c r="H40" s="59"/>
      <c r="I40" s="68"/>
    </row>
    <row r="41" spans="1:9" s="171" customFormat="1" ht="21.75" customHeight="1">
      <c r="A41" s="182"/>
      <c r="B41" s="69"/>
      <c r="C41" s="69"/>
      <c r="D41" s="286" t="s">
        <v>305</v>
      </c>
      <c r="E41" s="74" t="s">
        <v>22</v>
      </c>
      <c r="F41" s="286" t="s">
        <v>299</v>
      </c>
      <c r="G41" s="74" t="s">
        <v>23</v>
      </c>
      <c r="H41" s="91" t="str">
        <f>'Moors League'!D37</f>
        <v>1.15.81</v>
      </c>
      <c r="I41" s="89">
        <f>'Moors League'!E37</f>
        <v>1</v>
      </c>
    </row>
    <row r="42" spans="1:9" s="171" customFormat="1" ht="21.75" customHeight="1">
      <c r="A42" s="182">
        <v>30</v>
      </c>
      <c r="B42" s="69" t="s">
        <v>116</v>
      </c>
      <c r="C42" s="69" t="s">
        <v>115</v>
      </c>
      <c r="D42" s="286" t="s">
        <v>298</v>
      </c>
      <c r="E42" s="74" t="s">
        <v>20</v>
      </c>
      <c r="F42" s="286" t="s">
        <v>300</v>
      </c>
      <c r="G42" s="74" t="s">
        <v>21</v>
      </c>
      <c r="H42" s="59"/>
      <c r="I42" s="68"/>
    </row>
    <row r="43" spans="1:9" s="171" customFormat="1" ht="21.75" customHeight="1">
      <c r="A43" s="182"/>
      <c r="B43" s="69"/>
      <c r="C43" s="69"/>
      <c r="D43" s="286" t="s">
        <v>310</v>
      </c>
      <c r="E43" s="74" t="s">
        <v>22</v>
      </c>
      <c r="F43" s="286" t="s">
        <v>304</v>
      </c>
      <c r="G43" s="74" t="s">
        <v>23</v>
      </c>
      <c r="H43" s="91" t="str">
        <f>'Moors League'!D38</f>
        <v>1.15.41</v>
      </c>
      <c r="I43" s="89">
        <f>'Moors League'!E38</f>
        <v>1</v>
      </c>
    </row>
    <row r="44" spans="1:9" s="32" customFormat="1" ht="21.75" customHeight="1">
      <c r="A44" s="182">
        <v>31</v>
      </c>
      <c r="B44" s="69" t="s">
        <v>92</v>
      </c>
      <c r="C44" s="69" t="s">
        <v>96</v>
      </c>
      <c r="D44" s="294"/>
      <c r="E44" s="73">
        <f>'Moors League'!D39</f>
        <v>39.18</v>
      </c>
      <c r="F44" s="286"/>
      <c r="G44" s="39"/>
      <c r="H44" s="55"/>
      <c r="I44" s="89">
        <f>'Moors League'!E39</f>
        <v>1</v>
      </c>
    </row>
    <row r="45" spans="1:9" s="32" customFormat="1" ht="21.75" customHeight="1">
      <c r="A45" s="182">
        <v>32</v>
      </c>
      <c r="B45" s="69" t="s">
        <v>94</v>
      </c>
      <c r="C45" s="69" t="s">
        <v>96</v>
      </c>
      <c r="D45" s="283" t="s">
        <v>295</v>
      </c>
      <c r="E45" s="73">
        <f>'Moors League'!D40</f>
        <v>28.43</v>
      </c>
      <c r="F45" s="295"/>
      <c r="G45" s="39"/>
      <c r="H45" s="55"/>
      <c r="I45" s="89">
        <f>'Moors League'!E40</f>
        <v>5</v>
      </c>
    </row>
    <row r="46" spans="1:9" s="32" customFormat="1" ht="21.75" customHeight="1">
      <c r="A46" s="182">
        <v>33</v>
      </c>
      <c r="B46" s="69" t="s">
        <v>95</v>
      </c>
      <c r="C46" s="69" t="s">
        <v>117</v>
      </c>
      <c r="D46" s="283" t="s">
        <v>306</v>
      </c>
      <c r="E46" s="73">
        <f>'Moors League'!D41</f>
        <v>40.44</v>
      </c>
      <c r="F46" s="295"/>
      <c r="G46" s="39"/>
      <c r="H46" s="55"/>
      <c r="I46" s="89">
        <f>'Moors League'!E41</f>
        <v>3</v>
      </c>
    </row>
    <row r="47" spans="1:9" s="32" customFormat="1" ht="21.75" customHeight="1">
      <c r="A47" s="182">
        <v>34</v>
      </c>
      <c r="B47" s="69" t="s">
        <v>97</v>
      </c>
      <c r="C47" s="69" t="s">
        <v>117</v>
      </c>
      <c r="D47" s="285" t="s">
        <v>297</v>
      </c>
      <c r="E47" s="73">
        <f>'Moors League'!D42</f>
        <v>40.23</v>
      </c>
      <c r="F47" s="295"/>
      <c r="G47" s="39"/>
      <c r="H47" s="55"/>
      <c r="I47" s="89">
        <f>'Moors League'!E42</f>
        <v>3</v>
      </c>
    </row>
    <row r="48" spans="1:9" s="32" customFormat="1" ht="21.75" customHeight="1">
      <c r="A48" s="182">
        <v>35</v>
      </c>
      <c r="B48" s="69" t="s">
        <v>98</v>
      </c>
      <c r="C48" s="69" t="s">
        <v>118</v>
      </c>
      <c r="D48" s="283" t="s">
        <v>298</v>
      </c>
      <c r="E48" s="73">
        <f>'Moors League'!D43</f>
        <v>33.85</v>
      </c>
      <c r="F48" s="295"/>
      <c r="G48" s="39"/>
      <c r="H48" s="55"/>
      <c r="I48" s="89">
        <f>'Moors League'!E43</f>
        <v>2</v>
      </c>
    </row>
    <row r="49" spans="1:9" s="32" customFormat="1" ht="21.75" customHeight="1">
      <c r="A49" s="182">
        <v>36</v>
      </c>
      <c r="B49" s="69" t="s">
        <v>100</v>
      </c>
      <c r="C49" s="69" t="s">
        <v>118</v>
      </c>
      <c r="D49" s="283" t="s">
        <v>299</v>
      </c>
      <c r="E49" s="73">
        <f>'Moors League'!D44</f>
        <v>35.21</v>
      </c>
      <c r="F49" s="295"/>
      <c r="G49" s="39"/>
      <c r="H49" s="55"/>
      <c r="I49" s="89">
        <f>'Moors League'!E44</f>
        <v>1</v>
      </c>
    </row>
    <row r="50" spans="1:9" s="32" customFormat="1" ht="21.75" customHeight="1">
      <c r="A50" s="182">
        <v>37</v>
      </c>
      <c r="B50" s="69" t="s">
        <v>101</v>
      </c>
      <c r="C50" s="69" t="s">
        <v>119</v>
      </c>
      <c r="D50" s="283" t="s">
        <v>310</v>
      </c>
      <c r="E50" s="73">
        <f>'Moors League'!D45</f>
        <v>24.31</v>
      </c>
      <c r="F50" s="295"/>
      <c r="G50" s="39"/>
      <c r="H50" s="55"/>
      <c r="I50" s="89">
        <f>'Moors League'!E45</f>
        <v>3</v>
      </c>
    </row>
    <row r="51" spans="1:9" s="32" customFormat="1" ht="21.75" customHeight="1">
      <c r="A51" s="182">
        <v>38</v>
      </c>
      <c r="B51" s="69" t="s">
        <v>103</v>
      </c>
      <c r="C51" s="69" t="s">
        <v>119</v>
      </c>
      <c r="D51" s="283" t="s">
        <v>301</v>
      </c>
      <c r="E51" s="73">
        <f>'Moors League'!D46</f>
        <v>24.24</v>
      </c>
      <c r="F51" s="296"/>
      <c r="G51" s="39"/>
      <c r="H51" s="55"/>
      <c r="I51" s="89">
        <f>'Moors League'!E46</f>
        <v>3</v>
      </c>
    </row>
    <row r="52" spans="1:9" s="32" customFormat="1" ht="21.75" customHeight="1">
      <c r="A52" s="182">
        <v>39</v>
      </c>
      <c r="B52" s="69" t="s">
        <v>104</v>
      </c>
      <c r="C52" s="69" t="s">
        <v>96</v>
      </c>
      <c r="D52" s="283" t="s">
        <v>302</v>
      </c>
      <c r="E52" s="73">
        <f>'Moors League'!D47</f>
        <v>38.96</v>
      </c>
      <c r="F52" s="295"/>
      <c r="G52" s="39"/>
      <c r="H52" s="55"/>
      <c r="I52" s="89">
        <f>'Moors League'!E47</f>
        <v>2</v>
      </c>
    </row>
    <row r="53" spans="1:9" s="32" customFormat="1" ht="21.75" customHeight="1">
      <c r="A53" s="182">
        <v>40</v>
      </c>
      <c r="B53" s="69" t="s">
        <v>106</v>
      </c>
      <c r="C53" s="69" t="s">
        <v>96</v>
      </c>
      <c r="D53" s="283" t="s">
        <v>305</v>
      </c>
      <c r="E53" s="73">
        <f>'Moors League'!D48</f>
        <v>35.63</v>
      </c>
      <c r="F53" s="295"/>
      <c r="G53" s="39"/>
      <c r="H53" s="55"/>
      <c r="I53" s="89">
        <f>'Moors League'!E48</f>
        <v>2</v>
      </c>
    </row>
    <row r="54" spans="1:9" s="32" customFormat="1" ht="21.75" customHeight="1">
      <c r="A54" s="182">
        <v>41</v>
      </c>
      <c r="B54" s="69" t="s">
        <v>92</v>
      </c>
      <c r="C54" s="69" t="s">
        <v>108</v>
      </c>
      <c r="D54" s="283" t="s">
        <v>304</v>
      </c>
      <c r="E54" s="76"/>
      <c r="F54" s="295"/>
      <c r="G54" s="80"/>
      <c r="H54" s="56"/>
      <c r="I54" s="68"/>
    </row>
    <row r="55" spans="1:9" s="32" customFormat="1" ht="21.75" customHeight="1">
      <c r="A55" s="182"/>
      <c r="B55" s="71"/>
      <c r="C55" s="71"/>
      <c r="D55" s="283" t="s">
        <v>295</v>
      </c>
      <c r="E55" s="76"/>
      <c r="F55" s="289" t="s">
        <v>303</v>
      </c>
      <c r="G55" s="80"/>
      <c r="H55" s="82" t="str">
        <f>'Moors League'!D49</f>
        <v>1.04.93</v>
      </c>
      <c r="I55" s="89">
        <f>'Moors League'!E49</f>
        <v>1</v>
      </c>
    </row>
    <row r="56" spans="1:9" s="32" customFormat="1" ht="21.75" customHeight="1">
      <c r="A56" s="182">
        <v>42</v>
      </c>
      <c r="B56" s="69" t="s">
        <v>94</v>
      </c>
      <c r="C56" s="69" t="s">
        <v>108</v>
      </c>
      <c r="D56" s="283" t="s">
        <v>305</v>
      </c>
      <c r="E56" s="76"/>
      <c r="F56" s="289" t="s">
        <v>299</v>
      </c>
      <c r="G56" s="80"/>
      <c r="H56" s="56"/>
      <c r="I56" s="68"/>
    </row>
    <row r="57" spans="1:9" s="32" customFormat="1" ht="21.75" customHeight="1">
      <c r="A57" s="182"/>
      <c r="B57" s="71"/>
      <c r="C57" s="71"/>
      <c r="D57" s="283" t="s">
        <v>306</v>
      </c>
      <c r="E57" s="76"/>
      <c r="F57" s="289" t="s">
        <v>304</v>
      </c>
      <c r="G57" s="80"/>
      <c r="H57" s="73">
        <f>'Moors League'!D50</f>
        <v>52.39</v>
      </c>
      <c r="I57" s="89">
        <f>'Moors League'!E50</f>
        <v>2</v>
      </c>
    </row>
    <row r="58" spans="1:9" s="32" customFormat="1" ht="21.75" customHeight="1">
      <c r="A58" s="182">
        <v>43</v>
      </c>
      <c r="B58" s="69" t="s">
        <v>95</v>
      </c>
      <c r="C58" s="69" t="s">
        <v>107</v>
      </c>
      <c r="D58" s="283" t="s">
        <v>298</v>
      </c>
      <c r="E58" s="76" t="s">
        <v>20</v>
      </c>
      <c r="F58" s="289" t="s">
        <v>296</v>
      </c>
      <c r="G58" s="80" t="s">
        <v>21</v>
      </c>
      <c r="H58" s="56"/>
      <c r="I58" s="68"/>
    </row>
    <row r="59" spans="1:9" s="32" customFormat="1" ht="21.75" customHeight="1">
      <c r="A59" s="182"/>
      <c r="B59" s="71"/>
      <c r="C59" s="71"/>
      <c r="D59" s="286" t="s">
        <v>314</v>
      </c>
      <c r="E59" s="76" t="s">
        <v>22</v>
      </c>
      <c r="F59" s="286" t="s">
        <v>307</v>
      </c>
      <c r="G59" s="80" t="s">
        <v>23</v>
      </c>
      <c r="H59" s="73" t="str">
        <f>'Moors League'!D51</f>
        <v>1.20.46</v>
      </c>
      <c r="I59" s="89">
        <f>'Moors League'!E51</f>
        <v>2</v>
      </c>
    </row>
    <row r="60" spans="1:9" s="32" customFormat="1" ht="21.75" customHeight="1">
      <c r="A60" s="182">
        <v>44</v>
      </c>
      <c r="B60" s="69" t="s">
        <v>97</v>
      </c>
      <c r="C60" s="69" t="s">
        <v>107</v>
      </c>
      <c r="D60" s="286" t="s">
        <v>297</v>
      </c>
      <c r="E60" s="76" t="s">
        <v>20</v>
      </c>
      <c r="F60" s="286" t="s">
        <v>320</v>
      </c>
      <c r="G60" s="80" t="s">
        <v>21</v>
      </c>
      <c r="H60" s="56"/>
      <c r="I60" s="68"/>
    </row>
    <row r="61" spans="1:9" s="32" customFormat="1" ht="21.75" customHeight="1">
      <c r="A61" s="182"/>
      <c r="B61" s="71"/>
      <c r="C61" s="71"/>
      <c r="D61" s="286" t="s">
        <v>302</v>
      </c>
      <c r="E61" s="76" t="s">
        <v>22</v>
      </c>
      <c r="F61" s="286" t="s">
        <v>321</v>
      </c>
      <c r="G61" s="80" t="s">
        <v>23</v>
      </c>
      <c r="H61" s="73" t="str">
        <f>'Moors League'!D52</f>
        <v>1.31.10</v>
      </c>
      <c r="I61" s="89">
        <f>'Moors League'!E52</f>
        <v>1</v>
      </c>
    </row>
    <row r="62" spans="1:9" s="32" customFormat="1" ht="21.75" customHeight="1">
      <c r="A62" s="182">
        <v>45</v>
      </c>
      <c r="B62" s="69" t="s">
        <v>104</v>
      </c>
      <c r="C62" s="69" t="s">
        <v>120</v>
      </c>
      <c r="D62" s="286" t="s">
        <v>308</v>
      </c>
      <c r="E62" s="73">
        <f>'Moors League'!D53</f>
        <v>35.47</v>
      </c>
      <c r="F62" s="286" t="s">
        <v>313</v>
      </c>
      <c r="G62" s="39"/>
      <c r="H62" s="55"/>
      <c r="I62" s="89">
        <f>'Moors League'!E53</f>
        <v>1</v>
      </c>
    </row>
    <row r="63" spans="1:9" s="32" customFormat="1" ht="21.75" customHeight="1">
      <c r="A63" s="182">
        <v>46</v>
      </c>
      <c r="B63" s="69" t="s">
        <v>106</v>
      </c>
      <c r="C63" s="69" t="s">
        <v>120</v>
      </c>
      <c r="D63" s="283" t="s">
        <v>305</v>
      </c>
      <c r="E63" s="73">
        <f>'Moors League'!D54</f>
        <v>29.35</v>
      </c>
      <c r="F63" s="295"/>
      <c r="G63" s="39"/>
      <c r="H63" s="55"/>
      <c r="I63" s="89">
        <f>'Moors League'!E54</f>
        <v>4</v>
      </c>
    </row>
    <row r="64" spans="1:9" s="32" customFormat="1" ht="21.75" customHeight="1">
      <c r="A64" s="182">
        <v>47</v>
      </c>
      <c r="B64" s="69" t="s">
        <v>101</v>
      </c>
      <c r="C64" s="69" t="s">
        <v>121</v>
      </c>
      <c r="D64" s="283" t="s">
        <v>304</v>
      </c>
      <c r="E64" s="73">
        <f>'Moors League'!D55</f>
        <v>22.2</v>
      </c>
      <c r="F64" s="295"/>
      <c r="G64" s="39"/>
      <c r="H64" s="55"/>
      <c r="I64" s="89">
        <f>'Moors League'!E55</f>
        <v>2</v>
      </c>
    </row>
    <row r="65" spans="1:9" s="32" customFormat="1" ht="21.75" customHeight="1">
      <c r="A65" s="182">
        <v>48</v>
      </c>
      <c r="B65" s="69" t="s">
        <v>103</v>
      </c>
      <c r="C65" s="69" t="s">
        <v>121</v>
      </c>
      <c r="D65" s="283" t="s">
        <v>301</v>
      </c>
      <c r="E65" s="73">
        <f>'Moors League'!D56</f>
        <v>17.55</v>
      </c>
      <c r="F65" s="296"/>
      <c r="G65" s="39"/>
      <c r="H65" s="55"/>
      <c r="I65" s="89">
        <f>'Moors League'!E56</f>
        <v>5</v>
      </c>
    </row>
    <row r="66" spans="1:9" s="32" customFormat="1" ht="21.75" customHeight="1">
      <c r="A66" s="182">
        <v>49</v>
      </c>
      <c r="B66" s="69" t="s">
        <v>98</v>
      </c>
      <c r="C66" s="69" t="s">
        <v>122</v>
      </c>
      <c r="D66" s="283" t="s">
        <v>302</v>
      </c>
      <c r="E66" s="73">
        <f>'Moors League'!D57</f>
        <v>42.46</v>
      </c>
      <c r="F66" s="295"/>
      <c r="G66" s="39"/>
      <c r="H66" s="55"/>
      <c r="I66" s="89">
        <f>'Moors League'!E57</f>
        <v>1</v>
      </c>
    </row>
    <row r="67" spans="1:9" s="32" customFormat="1" ht="21.75" customHeight="1">
      <c r="A67" s="182">
        <v>50</v>
      </c>
      <c r="B67" s="69" t="s">
        <v>100</v>
      </c>
      <c r="C67" s="69" t="s">
        <v>122</v>
      </c>
      <c r="D67" s="285" t="s">
        <v>299</v>
      </c>
      <c r="E67" s="73">
        <f>'Moors League'!D58</f>
        <v>44.35</v>
      </c>
      <c r="F67" s="295"/>
      <c r="G67" s="39"/>
      <c r="H67" s="55"/>
      <c r="I67" s="89">
        <f>'Moors League'!E58</f>
        <v>1</v>
      </c>
    </row>
    <row r="68" spans="1:9" s="32" customFormat="1" ht="21.75" customHeight="1">
      <c r="A68" s="182">
        <v>51</v>
      </c>
      <c r="B68" s="69" t="s">
        <v>95</v>
      </c>
      <c r="C68" s="69" t="s">
        <v>109</v>
      </c>
      <c r="D68" s="283" t="s">
        <v>310</v>
      </c>
      <c r="E68" s="73">
        <f>'Moors League'!D59</f>
        <v>44.15</v>
      </c>
      <c r="F68" s="295"/>
      <c r="G68" s="39"/>
      <c r="H68" s="55"/>
      <c r="I68" s="89">
        <f>'Moors League'!E59</f>
        <v>5</v>
      </c>
    </row>
    <row r="69" spans="1:9" s="32" customFormat="1" ht="21.75" customHeight="1">
      <c r="A69" s="182">
        <v>52</v>
      </c>
      <c r="B69" s="69" t="s">
        <v>97</v>
      </c>
      <c r="C69" s="69" t="s">
        <v>109</v>
      </c>
      <c r="D69" s="283" t="s">
        <v>297</v>
      </c>
      <c r="E69" s="73">
        <f>'Moors League'!D60</f>
        <v>43.58</v>
      </c>
      <c r="F69" s="295"/>
      <c r="G69" s="39"/>
      <c r="H69" s="55"/>
      <c r="I69" s="89">
        <f>'Moors League'!E60</f>
        <v>4</v>
      </c>
    </row>
    <row r="70" spans="1:9" s="32" customFormat="1" ht="21.75" customHeight="1">
      <c r="A70" s="182">
        <v>53</v>
      </c>
      <c r="B70" s="69" t="s">
        <v>92</v>
      </c>
      <c r="C70" s="69" t="s">
        <v>112</v>
      </c>
      <c r="D70" s="283" t="s">
        <v>298</v>
      </c>
      <c r="E70" s="73">
        <f>'Moors League'!D61</f>
        <v>34.63</v>
      </c>
      <c r="F70" s="295"/>
      <c r="G70" s="39"/>
      <c r="H70" s="55"/>
      <c r="I70" s="89">
        <f>'Moors League'!E61</f>
        <v>1</v>
      </c>
    </row>
    <row r="71" spans="1:9" s="32" customFormat="1" ht="21.75" customHeight="1">
      <c r="A71" s="182">
        <v>54</v>
      </c>
      <c r="B71" s="69" t="s">
        <v>94</v>
      </c>
      <c r="C71" s="69" t="s">
        <v>112</v>
      </c>
      <c r="D71" s="283" t="s">
        <v>295</v>
      </c>
      <c r="E71" s="73">
        <f>'Moors League'!D62</f>
        <v>25.88</v>
      </c>
      <c r="F71" s="295"/>
      <c r="G71" s="39"/>
      <c r="H71" s="55"/>
      <c r="I71" s="89">
        <f>'Moors League'!E62</f>
        <v>5</v>
      </c>
    </row>
    <row r="72" spans="1:9" s="32" customFormat="1" ht="21.75" customHeight="1">
      <c r="A72" s="182">
        <v>55</v>
      </c>
      <c r="B72" s="69" t="s">
        <v>104</v>
      </c>
      <c r="C72" s="69" t="s">
        <v>108</v>
      </c>
      <c r="D72" s="283" t="s">
        <v>296</v>
      </c>
      <c r="E72" s="77"/>
      <c r="F72" s="295"/>
      <c r="G72" s="81"/>
      <c r="H72" s="56"/>
      <c r="I72" s="68"/>
    </row>
    <row r="73" spans="1:9" s="32" customFormat="1" ht="21.75" customHeight="1">
      <c r="A73" s="182"/>
      <c r="B73" s="71"/>
      <c r="C73" s="71"/>
      <c r="D73" s="283" t="s">
        <v>305</v>
      </c>
      <c r="E73" s="77"/>
      <c r="F73" s="289" t="s">
        <v>295</v>
      </c>
      <c r="G73" s="80"/>
      <c r="H73" s="73" t="str">
        <f>'Moors League'!D63</f>
        <v>1.07.67</v>
      </c>
      <c r="I73" s="89">
        <f>'Moors League'!E63</f>
        <v>1</v>
      </c>
    </row>
    <row r="74" spans="1:9" s="32" customFormat="1" ht="21.75" customHeight="1">
      <c r="A74" s="182">
        <v>56</v>
      </c>
      <c r="B74" s="69" t="s">
        <v>106</v>
      </c>
      <c r="C74" s="69" t="s">
        <v>108</v>
      </c>
      <c r="D74" s="283" t="s">
        <v>315</v>
      </c>
      <c r="E74" s="76"/>
      <c r="F74" s="289" t="s">
        <v>318</v>
      </c>
      <c r="G74" s="81"/>
      <c r="H74" s="55"/>
      <c r="I74" s="67"/>
    </row>
    <row r="75" spans="1:9" s="32" customFormat="1" ht="21.75" customHeight="1">
      <c r="A75" s="182"/>
      <c r="B75" s="71"/>
      <c r="C75" s="71"/>
      <c r="D75" s="283" t="s">
        <v>308</v>
      </c>
      <c r="E75" s="76"/>
      <c r="F75" s="289" t="s">
        <v>298</v>
      </c>
      <c r="G75" s="81"/>
      <c r="H75" s="73" t="str">
        <f>'Moors League'!D64</f>
        <v>1.05.08</v>
      </c>
      <c r="I75" s="89">
        <f>'Moors League'!E64</f>
        <v>2</v>
      </c>
    </row>
    <row r="76" spans="1:9" s="32" customFormat="1" ht="21.75" customHeight="1">
      <c r="A76" s="182">
        <v>57</v>
      </c>
      <c r="B76" s="69" t="s">
        <v>113</v>
      </c>
      <c r="C76" s="69" t="s">
        <v>107</v>
      </c>
      <c r="D76" s="283" t="s">
        <v>302</v>
      </c>
      <c r="E76" s="76" t="s">
        <v>20</v>
      </c>
      <c r="F76" s="289" t="s">
        <v>304</v>
      </c>
      <c r="G76" s="80" t="s">
        <v>21</v>
      </c>
      <c r="H76" s="56"/>
      <c r="I76" s="68"/>
    </row>
    <row r="77" spans="1:9" s="32" customFormat="1" ht="21.75" customHeight="1">
      <c r="A77" s="182"/>
      <c r="B77" s="71"/>
      <c r="C77" s="103"/>
      <c r="D77" s="286" t="s">
        <v>316</v>
      </c>
      <c r="E77" s="76" t="s">
        <v>22</v>
      </c>
      <c r="F77" s="286" t="s">
        <v>312</v>
      </c>
      <c r="G77" s="80" t="s">
        <v>23</v>
      </c>
      <c r="H77" s="73" t="str">
        <f>'Moors League'!D65</f>
        <v>DSQ</v>
      </c>
      <c r="I77" s="89">
        <f>'Moors League'!E65</f>
        <v>0</v>
      </c>
    </row>
    <row r="78" spans="1:9" s="32" customFormat="1" ht="21.75" customHeight="1">
      <c r="A78" s="182">
        <v>58</v>
      </c>
      <c r="B78" s="69" t="s">
        <v>114</v>
      </c>
      <c r="C78" s="69" t="s">
        <v>107</v>
      </c>
      <c r="D78" s="292" t="s">
        <v>301</v>
      </c>
      <c r="E78" s="76" t="s">
        <v>20</v>
      </c>
      <c r="F78" s="286" t="s">
        <v>311</v>
      </c>
      <c r="G78" s="80" t="s">
        <v>21</v>
      </c>
      <c r="H78" s="351" t="s">
        <v>439</v>
      </c>
      <c r="I78" s="68"/>
    </row>
    <row r="79" spans="1:9" s="32" customFormat="1" ht="21.75" customHeight="1">
      <c r="A79" s="182"/>
      <c r="B79" s="71"/>
      <c r="C79" s="103"/>
      <c r="D79" s="286" t="s">
        <v>309</v>
      </c>
      <c r="E79" s="76" t="s">
        <v>22</v>
      </c>
      <c r="F79" s="286" t="s">
        <v>321</v>
      </c>
      <c r="G79" s="80" t="s">
        <v>23</v>
      </c>
      <c r="H79" s="73" t="str">
        <f>'Moors League'!D66</f>
        <v>1.32.38</v>
      </c>
      <c r="I79" s="89">
        <f>'Moors League'!E66</f>
        <v>3</v>
      </c>
    </row>
    <row r="80" spans="1:9" s="32" customFormat="1" ht="21.75" customHeight="1">
      <c r="A80" s="182">
        <v>59</v>
      </c>
      <c r="B80" s="69" t="s">
        <v>123</v>
      </c>
      <c r="C80" s="69" t="s">
        <v>124</v>
      </c>
      <c r="D80" s="286" t="s">
        <v>302</v>
      </c>
      <c r="E80" s="76"/>
      <c r="F80" s="286" t="s">
        <v>313</v>
      </c>
      <c r="G80" s="80"/>
      <c r="H80" s="55"/>
      <c r="I80" s="67"/>
    </row>
    <row r="81" spans="1:9" s="32" customFormat="1" ht="21.75" customHeight="1">
      <c r="A81" s="182"/>
      <c r="B81" s="71"/>
      <c r="C81" s="71"/>
      <c r="D81" s="283" t="s">
        <v>305</v>
      </c>
      <c r="E81" s="76"/>
      <c r="F81" s="289" t="s">
        <v>295</v>
      </c>
      <c r="G81" s="80"/>
      <c r="H81" s="73" t="str">
        <f>'Moors League'!D67</f>
        <v>1.05.83</v>
      </c>
      <c r="I81" s="89">
        <f>'Moors League'!E67</f>
        <v>1</v>
      </c>
    </row>
    <row r="82" spans="1:9" s="32" customFormat="1" ht="21.75" customHeight="1">
      <c r="A82" s="182">
        <v>60</v>
      </c>
      <c r="B82" s="69" t="s">
        <v>116</v>
      </c>
      <c r="C82" s="69" t="s">
        <v>124</v>
      </c>
      <c r="D82" s="283" t="s">
        <v>303</v>
      </c>
      <c r="E82" s="76"/>
      <c r="F82" s="289" t="s">
        <v>299</v>
      </c>
      <c r="G82" s="81"/>
      <c r="H82" s="55"/>
      <c r="I82" s="67"/>
    </row>
    <row r="83" spans="1:9" s="32" customFormat="1" ht="21.75" customHeight="1">
      <c r="A83" s="182"/>
      <c r="B83" s="71"/>
      <c r="C83" s="71"/>
      <c r="D83" s="283" t="s">
        <v>304</v>
      </c>
      <c r="E83" s="76"/>
      <c r="F83" s="289" t="s">
        <v>300</v>
      </c>
      <c r="G83" s="81"/>
      <c r="H83" s="73" t="str">
        <f>'Moors League'!D68</f>
        <v>1.04.20</v>
      </c>
      <c r="I83" s="89">
        <f>'Moors League'!E68</f>
        <v>1</v>
      </c>
    </row>
    <row r="84" spans="1:9" s="32" customFormat="1" ht="21.75" customHeight="1">
      <c r="A84" s="182">
        <v>61</v>
      </c>
      <c r="B84" s="69" t="s">
        <v>125</v>
      </c>
      <c r="C84" s="69" t="s">
        <v>126</v>
      </c>
      <c r="D84" s="283" t="s">
        <v>298</v>
      </c>
      <c r="E84" s="76"/>
      <c r="F84" s="289" t="s">
        <v>310</v>
      </c>
      <c r="G84" s="80"/>
      <c r="H84" s="55"/>
      <c r="I84" s="88"/>
    </row>
    <row r="85" spans="1:9" s="32" customFormat="1" ht="21.75" customHeight="1">
      <c r="A85" s="182"/>
      <c r="B85" s="71"/>
      <c r="C85" s="103"/>
      <c r="D85" s="285" t="s">
        <v>301</v>
      </c>
      <c r="E85" s="76"/>
      <c r="F85" s="289" t="s">
        <v>302</v>
      </c>
      <c r="G85" s="81"/>
      <c r="H85" s="55"/>
      <c r="I85" s="64"/>
    </row>
    <row r="86" spans="1:9" s="32" customFormat="1" ht="21.75" customHeight="1">
      <c r="A86" s="182"/>
      <c r="B86" s="71"/>
      <c r="C86" s="71"/>
      <c r="D86" s="285" t="s">
        <v>297</v>
      </c>
      <c r="E86" s="76"/>
      <c r="F86" s="289" t="s">
        <v>298</v>
      </c>
      <c r="G86" s="80"/>
      <c r="H86" s="55"/>
      <c r="I86" s="64"/>
    </row>
    <row r="87" spans="1:9" s="32" customFormat="1" ht="21.75" customHeight="1">
      <c r="A87" s="182" t="s">
        <v>24</v>
      </c>
      <c r="B87" s="71"/>
      <c r="C87" s="71"/>
      <c r="D87" s="285" t="s">
        <v>304</v>
      </c>
      <c r="E87" s="76"/>
      <c r="F87" s="289" t="s">
        <v>305</v>
      </c>
      <c r="G87" s="81"/>
      <c r="H87" s="55"/>
      <c r="I87" s="64"/>
    </row>
    <row r="88" spans="1:9" s="32" customFormat="1" ht="21.75" customHeight="1" thickBot="1">
      <c r="A88" s="182"/>
      <c r="B88" s="71"/>
      <c r="C88" s="71"/>
      <c r="D88" s="289" t="s">
        <v>317</v>
      </c>
      <c r="E88" s="289"/>
      <c r="F88" s="289" t="s">
        <v>310</v>
      </c>
      <c r="G88" s="92"/>
      <c r="H88" s="93" t="str">
        <f>'Moors League'!D69</f>
        <v>2.35.10</v>
      </c>
      <c r="I88" s="90">
        <f>'Moors League'!E69</f>
        <v>3</v>
      </c>
    </row>
    <row r="89" spans="4:9" ht="24.75" customHeight="1" thickBot="1">
      <c r="D89" s="289" t="s">
        <v>295</v>
      </c>
      <c r="E89" s="335"/>
      <c r="F89" s="289" t="s">
        <v>296</v>
      </c>
      <c r="G89" s="383" t="s">
        <v>82</v>
      </c>
      <c r="H89" s="384"/>
      <c r="I89" s="65">
        <f>SUM(I4:I88)</f>
        <v>130</v>
      </c>
    </row>
  </sheetData>
  <sheetProtection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9">
      <selection activeCell="D95" sqref="D95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0.28125" style="36" bestFit="1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90" t="s">
        <v>18</v>
      </c>
      <c r="B1" s="391"/>
      <c r="C1" s="391"/>
      <c r="D1" s="391"/>
      <c r="F1" s="86" t="str">
        <f>'Moors League'!Z87</f>
        <v>Stokesley</v>
      </c>
    </row>
    <row r="2" spans="1:9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66" t="str">
        <f>'Moors League'!L3</f>
        <v>30th June 2012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285" t="s">
        <v>322</v>
      </c>
      <c r="E4" s="73">
        <f>'Moors League'!H9</f>
        <v>37.68</v>
      </c>
      <c r="F4" s="28"/>
      <c r="G4" s="43"/>
      <c r="H4" s="58"/>
      <c r="I4" s="89">
        <f>'Moors League'!I9</f>
        <v>2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284" t="s">
        <v>323</v>
      </c>
      <c r="E5" s="73">
        <f>'Moors League'!H10</f>
        <v>32.97</v>
      </c>
      <c r="F5" s="30"/>
      <c r="G5" s="29"/>
      <c r="H5" s="58"/>
      <c r="I5" s="89">
        <f>'Moors League'!I10</f>
        <v>2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285" t="s">
        <v>263</v>
      </c>
      <c r="E6" s="73">
        <f>'Moors League'!H11</f>
        <v>39.25</v>
      </c>
      <c r="F6" s="72"/>
      <c r="G6" s="31"/>
      <c r="H6" s="58"/>
      <c r="I6" s="89">
        <f>'Moors League'!I11</f>
        <v>2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285" t="s">
        <v>268</v>
      </c>
      <c r="E7" s="73">
        <f>'Moors League'!H12</f>
        <v>36.99</v>
      </c>
      <c r="F7" s="72"/>
      <c r="G7" s="31"/>
      <c r="H7" s="58"/>
      <c r="I7" s="89">
        <f>'Moors League'!I12</f>
        <v>3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285" t="s">
        <v>324</v>
      </c>
      <c r="E8" s="73">
        <f>'Moors League'!H13</f>
        <v>46.05</v>
      </c>
      <c r="F8" s="32"/>
      <c r="G8" s="29"/>
      <c r="H8" s="58"/>
      <c r="I8" s="89">
        <f>'Moors League'!I13</f>
        <v>1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285" t="s">
        <v>269</v>
      </c>
      <c r="E9" s="73">
        <f>'Moors League'!H14</f>
        <v>44.86</v>
      </c>
      <c r="F9" s="32"/>
      <c r="G9" s="29"/>
      <c r="H9" s="58"/>
      <c r="I9" s="89">
        <f>'Moors League'!I14</f>
        <v>2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285" t="s">
        <v>325</v>
      </c>
      <c r="E10" s="73">
        <f>'Moors League'!H15</f>
        <v>18.58</v>
      </c>
      <c r="F10" s="42"/>
      <c r="G10" s="29"/>
      <c r="H10" s="58"/>
      <c r="I10" s="89">
        <f>'Moors League'!I15</f>
        <v>3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285" t="s">
        <v>326</v>
      </c>
      <c r="E11" s="73">
        <f>'Moors League'!H16</f>
        <v>17.55</v>
      </c>
      <c r="F11" s="32"/>
      <c r="G11" s="29"/>
      <c r="H11" s="58"/>
      <c r="I11" s="89">
        <f>'Moors League'!I16</f>
        <v>2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285" t="s">
        <v>327</v>
      </c>
      <c r="E12" s="73">
        <f>'Moors League'!H17</f>
        <v>38.07</v>
      </c>
      <c r="F12" s="33"/>
      <c r="G12" s="29"/>
      <c r="H12" s="58"/>
      <c r="I12" s="89">
        <f>'Moors League'!I17</f>
        <v>3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285" t="s">
        <v>328</v>
      </c>
      <c r="E13" s="73">
        <f>'Moors League'!H18</f>
        <v>41.23</v>
      </c>
      <c r="F13" s="32"/>
      <c r="G13" s="29"/>
      <c r="H13" s="58"/>
      <c r="I13" s="89">
        <f>'Moors League'!I18</f>
        <v>2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286" t="s">
        <v>267</v>
      </c>
      <c r="E14" s="74" t="s">
        <v>20</v>
      </c>
      <c r="F14" s="286" t="s">
        <v>336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286" t="s">
        <v>329</v>
      </c>
      <c r="E15" s="74" t="s">
        <v>22</v>
      </c>
      <c r="F15" s="286" t="s">
        <v>272</v>
      </c>
      <c r="G15" s="74" t="s">
        <v>23</v>
      </c>
      <c r="H15" s="73" t="str">
        <f>'Moors League'!H19</f>
        <v>1.09.22</v>
      </c>
      <c r="I15" s="89">
        <f>'Moors League'!I19</f>
        <v>2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286" t="s">
        <v>323</v>
      </c>
      <c r="E16" s="74" t="s">
        <v>20</v>
      </c>
      <c r="F16" s="286" t="s">
        <v>262</v>
      </c>
      <c r="G16" s="74" t="s">
        <v>21</v>
      </c>
      <c r="H16" s="59"/>
      <c r="I16" s="68"/>
    </row>
    <row r="17" spans="1:9" s="25" customFormat="1" ht="21.75" customHeight="1">
      <c r="A17" s="40"/>
      <c r="B17" s="69"/>
      <c r="C17" s="69"/>
      <c r="D17" s="286" t="s">
        <v>266</v>
      </c>
      <c r="E17" s="74" t="s">
        <v>22</v>
      </c>
      <c r="F17" s="304" t="s">
        <v>274</v>
      </c>
      <c r="G17" s="74" t="s">
        <v>23</v>
      </c>
      <c r="H17" s="73" t="str">
        <f>'Moors League'!H20</f>
        <v>1.00.10</v>
      </c>
      <c r="I17" s="89">
        <f>'Moors League'!I20</f>
        <v>2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285" t="s">
        <v>273</v>
      </c>
      <c r="E18" s="74"/>
      <c r="F18" s="285" t="s">
        <v>335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283" t="s">
        <v>330</v>
      </c>
      <c r="E19" s="75"/>
      <c r="F19" s="283" t="s">
        <v>263</v>
      </c>
      <c r="G19" s="79"/>
      <c r="H19" s="73" t="str">
        <f>'Moors League'!H21</f>
        <v>1.10.69</v>
      </c>
      <c r="I19" s="89">
        <f>'Moors League'!I21</f>
        <v>2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283" t="s">
        <v>264</v>
      </c>
      <c r="E20" s="74"/>
      <c r="F20" s="285" t="s">
        <v>326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288" t="s">
        <v>331</v>
      </c>
      <c r="E21" s="74"/>
      <c r="F21" s="283" t="s">
        <v>268</v>
      </c>
      <c r="G21" s="79"/>
      <c r="H21" s="73" t="str">
        <f>'Moors League'!H22</f>
        <v>1.07.10</v>
      </c>
      <c r="I21" s="89">
        <f>'Moors League'!I22</f>
        <v>3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283" t="s">
        <v>332</v>
      </c>
      <c r="E22" s="73">
        <f>'Moors League'!H23</f>
        <v>45.06</v>
      </c>
      <c r="F22" s="291"/>
      <c r="G22" s="29"/>
      <c r="H22" s="60"/>
      <c r="I22" s="89">
        <f>'Moors League'!I23</f>
        <v>2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283" t="s">
        <v>328</v>
      </c>
      <c r="E23" s="73">
        <f>'Moors League'!H24</f>
        <v>39.88</v>
      </c>
      <c r="F23" s="291"/>
      <c r="G23" s="29"/>
      <c r="H23" s="60"/>
      <c r="I23" s="89">
        <f>'Moors League'!I24</f>
        <v>3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283" t="s">
        <v>333</v>
      </c>
      <c r="E24" s="73">
        <f>'Moors League'!H25</f>
        <v>22.97</v>
      </c>
      <c r="F24" s="291"/>
      <c r="G24" s="29"/>
      <c r="H24" s="60"/>
      <c r="I24" s="89">
        <f>'Moors League'!I25</f>
        <v>2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283" t="s">
        <v>334</v>
      </c>
      <c r="E25" s="73">
        <f>'Moors League'!H26</f>
        <v>27.03</v>
      </c>
      <c r="F25" s="291"/>
      <c r="G25" s="29"/>
      <c r="H25" s="60"/>
      <c r="I25" s="89">
        <f>'Moors League'!I26</f>
        <v>1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283" t="s">
        <v>329</v>
      </c>
      <c r="E26" s="73">
        <f>'Moors League'!H27</f>
        <v>36.55</v>
      </c>
      <c r="F26" s="291"/>
      <c r="G26" s="29"/>
      <c r="H26" s="60"/>
      <c r="I26" s="89">
        <f>'Moors League'!I27</f>
        <v>3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283" t="s">
        <v>266</v>
      </c>
      <c r="E27" s="73">
        <f>'Moors League'!H28</f>
        <v>33.55</v>
      </c>
      <c r="F27" s="291"/>
      <c r="G27" s="29"/>
      <c r="H27" s="60"/>
      <c r="I27" s="89">
        <f>'Moors League'!I28</f>
        <v>3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283" t="s">
        <v>335</v>
      </c>
      <c r="E28" s="73">
        <f>'Moors League'!H29</f>
        <v>35.58</v>
      </c>
      <c r="F28" s="291"/>
      <c r="G28" s="29"/>
      <c r="H28" s="60"/>
      <c r="I28" s="89">
        <f>'Moors League'!I29</f>
        <v>2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283" t="s">
        <v>264</v>
      </c>
      <c r="E29" s="73">
        <f>'Moors League'!H30</f>
        <v>38.2</v>
      </c>
      <c r="F29" s="291"/>
      <c r="G29" s="29"/>
      <c r="H29" s="60"/>
      <c r="I29" s="89">
        <f>'Moors League'!I30</f>
        <v>2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283" t="s">
        <v>336</v>
      </c>
      <c r="E30" s="73">
        <f>'Moors League'!H31</f>
        <v>44.13</v>
      </c>
      <c r="F30" s="291"/>
      <c r="G30" s="29"/>
      <c r="H30" s="60"/>
      <c r="I30" s="89">
        <f>'Moors League'!I31</f>
        <v>3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283" t="s">
        <v>262</v>
      </c>
      <c r="E31" s="73">
        <f>'Moors League'!H32</f>
        <v>35.49</v>
      </c>
      <c r="F31" s="291"/>
      <c r="G31" s="29"/>
      <c r="H31" s="60"/>
      <c r="I31" s="89">
        <f>'Moors League'!I32</f>
        <v>2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286" t="s">
        <v>265</v>
      </c>
      <c r="E32" s="74" t="s">
        <v>20</v>
      </c>
      <c r="F32" s="286" t="s">
        <v>339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286" t="s">
        <v>263</v>
      </c>
      <c r="E33" s="74" t="s">
        <v>22</v>
      </c>
      <c r="F33" s="286" t="s">
        <v>327</v>
      </c>
      <c r="G33" s="74" t="s">
        <v>23</v>
      </c>
      <c r="H33" s="91" t="str">
        <f>'Moors League'!H33</f>
        <v>1.13.80</v>
      </c>
      <c r="I33" s="89">
        <f>'Moors League'!I33</f>
        <v>2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286" t="s">
        <v>337</v>
      </c>
      <c r="E34" s="74" t="s">
        <v>20</v>
      </c>
      <c r="F34" s="292" t="s">
        <v>328</v>
      </c>
      <c r="G34" s="74" t="s">
        <v>21</v>
      </c>
      <c r="H34" s="59"/>
      <c r="I34" s="68"/>
    </row>
    <row r="35" spans="1:9" s="25" customFormat="1" ht="21.75" customHeight="1">
      <c r="A35" s="40"/>
      <c r="B35" s="69"/>
      <c r="C35" s="69"/>
      <c r="D35" s="286" t="s">
        <v>269</v>
      </c>
      <c r="E35" s="74" t="s">
        <v>22</v>
      </c>
      <c r="F35" s="302" t="s">
        <v>340</v>
      </c>
      <c r="G35" s="74" t="s">
        <v>23</v>
      </c>
      <c r="H35" s="91" t="str">
        <f>'Moors League'!H34</f>
        <v>1.09.27</v>
      </c>
      <c r="I35" s="89">
        <f>'Moors League'!I34</f>
        <v>4</v>
      </c>
    </row>
    <row r="36" spans="1:9" s="25" customFormat="1" ht="21.75" customHeight="1">
      <c r="A36" s="40">
        <v>27</v>
      </c>
      <c r="B36" s="69" t="s">
        <v>113</v>
      </c>
      <c r="C36" s="69" t="s">
        <v>108</v>
      </c>
      <c r="D36" s="301" t="s">
        <v>325</v>
      </c>
      <c r="E36" s="74"/>
      <c r="F36" s="301" t="s">
        <v>341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301" t="s">
        <v>333</v>
      </c>
      <c r="E37" s="74"/>
      <c r="F37" s="301" t="s">
        <v>270</v>
      </c>
      <c r="G37" s="74"/>
      <c r="H37" s="91" t="str">
        <f>'Moors League'!H35</f>
        <v>1.16.07</v>
      </c>
      <c r="I37" s="89">
        <f>'Moors League'!I35</f>
        <v>4</v>
      </c>
    </row>
    <row r="38" spans="1:9" s="25" customFormat="1" ht="21.75" customHeight="1">
      <c r="A38" s="40">
        <v>28</v>
      </c>
      <c r="B38" s="69" t="s">
        <v>114</v>
      </c>
      <c r="C38" s="69" t="s">
        <v>108</v>
      </c>
      <c r="D38" s="301" t="s">
        <v>334</v>
      </c>
      <c r="E38" s="74"/>
      <c r="F38" s="301" t="s">
        <v>342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301" t="s">
        <v>326</v>
      </c>
      <c r="E39" s="74"/>
      <c r="F39" s="301" t="s">
        <v>271</v>
      </c>
      <c r="G39" s="74"/>
      <c r="H39" s="91" t="str">
        <f>'Moors League'!H36</f>
        <v>DSQ</v>
      </c>
      <c r="I39" s="89">
        <f>'Moors League'!I36</f>
        <v>0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286" t="s">
        <v>324</v>
      </c>
      <c r="E40" s="74" t="s">
        <v>20</v>
      </c>
      <c r="F40" s="286" t="s">
        <v>327</v>
      </c>
      <c r="G40" s="74" t="s">
        <v>21</v>
      </c>
      <c r="H40" s="59"/>
      <c r="I40" s="68"/>
    </row>
    <row r="41" spans="1:9" s="25" customFormat="1" ht="21.75" customHeight="1">
      <c r="A41" s="40"/>
      <c r="B41" s="69"/>
      <c r="C41" s="69"/>
      <c r="D41" s="286" t="s">
        <v>329</v>
      </c>
      <c r="E41" s="74" t="s">
        <v>22</v>
      </c>
      <c r="F41" s="286" t="s">
        <v>272</v>
      </c>
      <c r="G41" s="74" t="s">
        <v>23</v>
      </c>
      <c r="H41" s="91" t="str">
        <f>'Moors League'!H37</f>
        <v>1.11.36</v>
      </c>
      <c r="I41" s="89">
        <f>'Moors League'!I37</f>
        <v>3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286" t="s">
        <v>338</v>
      </c>
      <c r="E42" s="74" t="s">
        <v>20</v>
      </c>
      <c r="F42" s="286" t="s">
        <v>328</v>
      </c>
      <c r="G42" s="74" t="s">
        <v>21</v>
      </c>
      <c r="H42" s="59"/>
      <c r="I42" s="68"/>
    </row>
    <row r="43" spans="1:9" s="25" customFormat="1" ht="21.75" customHeight="1">
      <c r="A43" s="40"/>
      <c r="B43" s="69"/>
      <c r="C43" s="69"/>
      <c r="D43" s="286" t="s">
        <v>269</v>
      </c>
      <c r="E43" s="74" t="s">
        <v>22</v>
      </c>
      <c r="F43" s="286" t="s">
        <v>266</v>
      </c>
      <c r="G43" s="74" t="s">
        <v>23</v>
      </c>
      <c r="H43" s="91" t="str">
        <f>'Moors League'!H38</f>
        <v>1.04.83</v>
      </c>
      <c r="I43" s="89">
        <f>'Moors League'!I38</f>
        <v>2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299" t="s">
        <v>336</v>
      </c>
      <c r="E44" s="73">
        <f>'Moors League'!H39</f>
        <v>37.41</v>
      </c>
      <c r="F44" s="302"/>
      <c r="G44" s="39"/>
      <c r="H44" s="55"/>
      <c r="I44" s="89">
        <f>'Moors League'!I39</f>
        <v>2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299" t="s">
        <v>345</v>
      </c>
      <c r="E45" s="73">
        <f>'Moors League'!H40</f>
        <v>29.72</v>
      </c>
      <c r="F45" s="302"/>
      <c r="G45" s="39"/>
      <c r="H45" s="55"/>
      <c r="I45" s="89">
        <f>'Moors League'!I40</f>
        <v>3</v>
      </c>
    </row>
    <row r="46" spans="1:9" s="34" customFormat="1" ht="21.75" customHeight="1">
      <c r="A46" s="40">
        <v>33</v>
      </c>
      <c r="B46" s="69" t="s">
        <v>95</v>
      </c>
      <c r="C46" s="69" t="s">
        <v>117</v>
      </c>
      <c r="D46" s="299" t="s">
        <v>273</v>
      </c>
      <c r="E46" s="73">
        <f>'Moors League'!H41</f>
        <v>43.77</v>
      </c>
      <c r="F46" s="302"/>
      <c r="G46" s="39"/>
      <c r="H46" s="55"/>
      <c r="I46" s="89">
        <f>'Moors League'!I41</f>
        <v>1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299" t="s">
        <v>268</v>
      </c>
      <c r="E47" s="73">
        <f>'Moors League'!H42</f>
        <v>38.68</v>
      </c>
      <c r="F47" s="288"/>
      <c r="G47" s="39"/>
      <c r="H47" s="55"/>
      <c r="I47" s="89">
        <f>'Moors League'!I42</f>
        <v>4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299" t="s">
        <v>272</v>
      </c>
      <c r="E48" s="73">
        <f>'Moors League'!H43</f>
        <v>33.33</v>
      </c>
      <c r="F48" s="291"/>
      <c r="G48" s="39"/>
      <c r="H48" s="55"/>
      <c r="I48" s="89">
        <f>'Moors League'!I43</f>
        <v>4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299" t="s">
        <v>266</v>
      </c>
      <c r="E49" s="73">
        <f>'Moors League'!H44</f>
        <v>28.41</v>
      </c>
      <c r="F49" s="291"/>
      <c r="G49" s="39"/>
      <c r="H49" s="55"/>
      <c r="I49" s="89">
        <f>'Moors League'!I44</f>
        <v>4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299" t="s">
        <v>341</v>
      </c>
      <c r="E50" s="73">
        <f>'Moors League'!H45</f>
        <v>26.24</v>
      </c>
      <c r="F50" s="291"/>
      <c r="G50" s="39"/>
      <c r="H50" s="55"/>
      <c r="I50" s="89">
        <f>'Moors League'!I45</f>
        <v>1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299" t="s">
        <v>342</v>
      </c>
      <c r="E51" s="73">
        <f>'Moors League'!H46</f>
        <v>25.33</v>
      </c>
      <c r="F51" s="291"/>
      <c r="G51" s="39"/>
      <c r="H51" s="55"/>
      <c r="I51" s="89">
        <f>'Moors League'!I46</f>
        <v>1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299" t="s">
        <v>265</v>
      </c>
      <c r="E52" s="73">
        <f>'Moors League'!H47</f>
        <v>43.08</v>
      </c>
      <c r="F52" s="291"/>
      <c r="G52" s="39"/>
      <c r="H52" s="55"/>
      <c r="I52" s="89">
        <f>'Moors League'!I47</f>
        <v>1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299" t="s">
        <v>337</v>
      </c>
      <c r="E53" s="73">
        <f>'Moors League'!H48</f>
        <v>35.55</v>
      </c>
      <c r="F53" s="291"/>
      <c r="G53" s="39"/>
      <c r="H53" s="55"/>
      <c r="I53" s="89">
        <f>'Moors League'!I48</f>
        <v>3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299" t="s">
        <v>329</v>
      </c>
      <c r="E54" s="76"/>
      <c r="F54" s="291"/>
      <c r="G54" s="80"/>
      <c r="H54" s="56"/>
      <c r="I54" s="68"/>
    </row>
    <row r="55" spans="1:9" s="34" customFormat="1" ht="21.75" customHeight="1">
      <c r="A55" s="40"/>
      <c r="B55" s="71"/>
      <c r="C55" s="71"/>
      <c r="D55" s="299" t="s">
        <v>346</v>
      </c>
      <c r="E55" s="76"/>
      <c r="F55" s="288"/>
      <c r="G55" s="80"/>
      <c r="H55" s="82" t="str">
        <f>'Moors League'!H49</f>
        <v>1.00.20</v>
      </c>
      <c r="I55" s="89">
        <f>'Moors League'!I49</f>
        <v>4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299" t="s">
        <v>274</v>
      </c>
      <c r="E56" s="76"/>
      <c r="F56" s="291"/>
      <c r="G56" s="80"/>
      <c r="H56" s="56"/>
      <c r="I56" s="68"/>
    </row>
    <row r="57" spans="1:9" s="34" customFormat="1" ht="21.75" customHeight="1">
      <c r="A57" s="40"/>
      <c r="B57" s="71"/>
      <c r="C57" s="71"/>
      <c r="D57" s="299" t="s">
        <v>338</v>
      </c>
      <c r="E57" s="76"/>
      <c r="F57" s="285" t="s">
        <v>324</v>
      </c>
      <c r="G57" s="80"/>
      <c r="H57" s="73">
        <f>'Moors League'!H50</f>
        <v>53</v>
      </c>
      <c r="I57" s="89">
        <f>'Moors League'!I50</f>
        <v>1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298" t="s">
        <v>335</v>
      </c>
      <c r="E58" s="76" t="s">
        <v>20</v>
      </c>
      <c r="F58" s="285" t="s">
        <v>336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298" t="s">
        <v>263</v>
      </c>
      <c r="E59" s="76" t="s">
        <v>22</v>
      </c>
      <c r="F59" s="285" t="s">
        <v>343</v>
      </c>
      <c r="G59" s="80" t="s">
        <v>23</v>
      </c>
      <c r="H59" s="73" t="str">
        <f>'Moors League'!H51</f>
        <v>1.19.11</v>
      </c>
      <c r="I59" s="89">
        <f>'Moors League'!I51</f>
        <v>3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298" t="s">
        <v>264</v>
      </c>
      <c r="E60" s="76" t="s">
        <v>20</v>
      </c>
      <c r="F60" s="285" t="s">
        <v>262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298" t="s">
        <v>268</v>
      </c>
      <c r="E61" s="76" t="s">
        <v>22</v>
      </c>
      <c r="F61" s="286" t="s">
        <v>330</v>
      </c>
      <c r="G61" s="80" t="s">
        <v>23</v>
      </c>
      <c r="H61" s="73" t="str">
        <f>'Moors League'!H52</f>
        <v>1.20.47</v>
      </c>
      <c r="I61" s="89">
        <f>'Moors League'!I52</f>
        <v>3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299" t="s">
        <v>339</v>
      </c>
      <c r="E62" s="73">
        <f>'Moors League'!H53</f>
        <v>35.5</v>
      </c>
      <c r="F62" s="286" t="s">
        <v>273</v>
      </c>
      <c r="G62" s="39"/>
      <c r="H62" s="55"/>
      <c r="I62" s="89">
        <f>'Moors League'!I53</f>
        <v>2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299" t="s">
        <v>269</v>
      </c>
      <c r="E63" s="73">
        <f>'Moors League'!H54</f>
        <v>30.06</v>
      </c>
      <c r="F63" s="286"/>
      <c r="G63" s="39"/>
      <c r="H63" s="55"/>
      <c r="I63" s="89">
        <f>'Moors League'!I54</f>
        <v>2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299" t="s">
        <v>270</v>
      </c>
      <c r="E64" s="73">
        <f>'Moors League'!H55</f>
        <v>18.86</v>
      </c>
      <c r="F64" s="292" t="s">
        <v>331</v>
      </c>
      <c r="G64" s="39"/>
      <c r="H64" s="55"/>
      <c r="I64" s="89">
        <f>'Moors League'!I55</f>
        <v>5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300" t="s">
        <v>271</v>
      </c>
      <c r="E65" s="73">
        <f>'Moors League'!H56</f>
        <v>20.74</v>
      </c>
      <c r="F65" s="291"/>
      <c r="G65" s="39"/>
      <c r="H65" s="55"/>
      <c r="I65" s="89">
        <f>'Moors League'!I56</f>
        <v>2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299" t="s">
        <v>324</v>
      </c>
      <c r="E66" s="73">
        <f>'Moors League'!H57</f>
        <v>39.47</v>
      </c>
      <c r="F66" s="291"/>
      <c r="G66" s="39"/>
      <c r="H66" s="55"/>
      <c r="I66" s="89">
        <f>'Moors League'!I57</f>
        <v>2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299" t="s">
        <v>338</v>
      </c>
      <c r="E67" s="73">
        <f>'Moors League'!H58</f>
        <v>36.91</v>
      </c>
      <c r="F67" s="291"/>
      <c r="G67" s="39"/>
      <c r="H67" s="55"/>
      <c r="I67" s="89">
        <f>'Moors League'!I58</f>
        <v>2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299" t="s">
        <v>330</v>
      </c>
      <c r="E68" s="73">
        <f>'Moors League'!H59</f>
        <v>47.58</v>
      </c>
      <c r="F68" s="291"/>
      <c r="G68" s="39"/>
      <c r="H68" s="55"/>
      <c r="I68" s="89">
        <f>'Moors League'!I59</f>
        <v>2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299" t="s">
        <v>331</v>
      </c>
      <c r="E69" s="73">
        <f>'Moors League'!H60</f>
        <v>46.41</v>
      </c>
      <c r="F69" s="291"/>
      <c r="G69" s="39"/>
      <c r="H69" s="55"/>
      <c r="I69" s="89">
        <f>'Moors League'!I60</f>
        <v>3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299" t="s">
        <v>336</v>
      </c>
      <c r="E70" s="73">
        <f>'Moors League'!H61</f>
        <v>31.38</v>
      </c>
      <c r="F70" s="291"/>
      <c r="G70" s="39"/>
      <c r="H70" s="55"/>
      <c r="I70" s="89">
        <f>'Moors League'!I61</f>
        <v>4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299" t="s">
        <v>262</v>
      </c>
      <c r="E71" s="73">
        <f>'Moors League'!H62</f>
        <v>26.28</v>
      </c>
      <c r="F71" s="291"/>
      <c r="G71" s="39"/>
      <c r="H71" s="55"/>
      <c r="I71" s="89">
        <f>'Moors League'!I62</f>
        <v>4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299" t="s">
        <v>265</v>
      </c>
      <c r="E72" s="77"/>
      <c r="F72" s="297" t="s">
        <v>335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299" t="s">
        <v>327</v>
      </c>
      <c r="E73" s="77"/>
      <c r="F73" s="297" t="s">
        <v>339</v>
      </c>
      <c r="G73" s="80"/>
      <c r="H73" s="73" t="str">
        <f>'Moors League'!H63</f>
        <v>1.07.46</v>
      </c>
      <c r="I73" s="89">
        <f>'Moors League'!I63</f>
        <v>2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299" t="s">
        <v>340</v>
      </c>
      <c r="E74" s="76"/>
      <c r="F74" s="297" t="s">
        <v>328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299" t="s">
        <v>337</v>
      </c>
      <c r="E75" s="76"/>
      <c r="F75" s="297" t="s">
        <v>268</v>
      </c>
      <c r="G75" s="81"/>
      <c r="H75" s="73" t="str">
        <f>'Moors League'!H64</f>
        <v>1.01.07</v>
      </c>
      <c r="I75" s="89">
        <f>'Moors League'!I64</f>
        <v>4</v>
      </c>
    </row>
    <row r="76" spans="1:9" s="34" customFormat="1" ht="21.75" customHeight="1">
      <c r="A76" s="40">
        <v>57</v>
      </c>
      <c r="B76" s="69" t="s">
        <v>113</v>
      </c>
      <c r="C76" s="69" t="s">
        <v>107</v>
      </c>
      <c r="D76" s="305" t="s">
        <v>325</v>
      </c>
      <c r="E76" s="76" t="s">
        <v>20</v>
      </c>
      <c r="F76" s="303" t="s">
        <v>341</v>
      </c>
      <c r="G76" s="80" t="s">
        <v>21</v>
      </c>
      <c r="H76" s="56"/>
      <c r="I76" s="68"/>
    </row>
    <row r="77" spans="1:9" s="34" customFormat="1" ht="21.75" customHeight="1">
      <c r="A77" s="40"/>
      <c r="B77" s="71"/>
      <c r="C77" s="69"/>
      <c r="D77" s="303" t="s">
        <v>270</v>
      </c>
      <c r="E77" s="76" t="s">
        <v>22</v>
      </c>
      <c r="F77" s="303" t="s">
        <v>333</v>
      </c>
      <c r="G77" s="80" t="s">
        <v>23</v>
      </c>
      <c r="H77" s="73" t="str">
        <f>'Moors League'!H65</f>
        <v>1.27.14</v>
      </c>
      <c r="I77" s="89">
        <f>'Moors League'!I65</f>
        <v>4</v>
      </c>
    </row>
    <row r="78" spans="1:9" s="34" customFormat="1" ht="21.75" customHeight="1">
      <c r="A78" s="40">
        <v>58</v>
      </c>
      <c r="B78" s="69" t="s">
        <v>114</v>
      </c>
      <c r="C78" s="69" t="s">
        <v>107</v>
      </c>
      <c r="D78" s="305" t="s">
        <v>334</v>
      </c>
      <c r="E78" s="76" t="s">
        <v>20</v>
      </c>
      <c r="F78" s="303" t="s">
        <v>342</v>
      </c>
      <c r="G78" s="80" t="s">
        <v>21</v>
      </c>
      <c r="H78" s="56"/>
      <c r="I78" s="68"/>
    </row>
    <row r="79" spans="1:9" s="34" customFormat="1" ht="21.75" customHeight="1">
      <c r="A79" s="40"/>
      <c r="B79" s="71"/>
      <c r="C79" s="71"/>
      <c r="D79" s="305" t="s">
        <v>326</v>
      </c>
      <c r="E79" s="76" t="s">
        <v>22</v>
      </c>
      <c r="F79" s="303" t="s">
        <v>271</v>
      </c>
      <c r="G79" s="80" t="s">
        <v>23</v>
      </c>
      <c r="H79" s="73" t="str">
        <f>'Moors League'!H66</f>
        <v>1.34.71</v>
      </c>
      <c r="I79" s="89">
        <f>'Moors League'!I66</f>
        <v>1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299" t="s">
        <v>324</v>
      </c>
      <c r="E80" s="76"/>
      <c r="F80" s="297" t="s">
        <v>272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299" t="s">
        <v>265</v>
      </c>
      <c r="E81" s="76"/>
      <c r="F81" s="297" t="s">
        <v>329</v>
      </c>
      <c r="G81" s="80"/>
      <c r="H81" s="73" t="str">
        <f>'Moors League'!H67</f>
        <v>1.02.88</v>
      </c>
      <c r="I81" s="89">
        <f>'Moors League'!I67</f>
        <v>2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299" t="s">
        <v>266</v>
      </c>
      <c r="E82" s="76"/>
      <c r="F82" s="297" t="s">
        <v>269</v>
      </c>
      <c r="G82" s="81"/>
      <c r="H82" s="55"/>
      <c r="I82" s="67"/>
    </row>
    <row r="83" spans="1:9" s="34" customFormat="1" ht="21.75" customHeight="1">
      <c r="A83" s="40"/>
      <c r="B83" s="71"/>
      <c r="C83" s="71"/>
      <c r="D83" s="299" t="s">
        <v>337</v>
      </c>
      <c r="E83" s="76"/>
      <c r="F83" s="297" t="s">
        <v>344</v>
      </c>
      <c r="G83" s="81"/>
      <c r="H83" s="73">
        <f>'Moors League'!H68</f>
        <v>58.13</v>
      </c>
      <c r="I83" s="89">
        <f>'Moors League'!I68</f>
        <v>2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297" t="s">
        <v>325</v>
      </c>
      <c r="E84" s="76"/>
      <c r="F84" s="297" t="s">
        <v>271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297" t="s">
        <v>330</v>
      </c>
      <c r="E85" s="76"/>
      <c r="F85" s="297" t="s">
        <v>268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297" t="s">
        <v>327</v>
      </c>
      <c r="E86" s="76"/>
      <c r="F86" s="297" t="s">
        <v>269</v>
      </c>
      <c r="G86" s="80"/>
      <c r="H86" s="55"/>
      <c r="I86" s="64"/>
    </row>
    <row r="87" spans="1:9" s="34" customFormat="1" ht="21.75" customHeight="1">
      <c r="A87" s="40" t="s">
        <v>24</v>
      </c>
      <c r="B87" s="71"/>
      <c r="C87" s="71"/>
      <c r="D87" s="297" t="s">
        <v>329</v>
      </c>
      <c r="E87" s="76"/>
      <c r="F87" s="297" t="s">
        <v>266</v>
      </c>
      <c r="G87" s="81"/>
      <c r="H87" s="55"/>
      <c r="I87" s="64"/>
    </row>
    <row r="88" spans="1:9" s="34" customFormat="1" ht="21.75" customHeight="1" thickBot="1">
      <c r="A88" s="40"/>
      <c r="B88" s="71"/>
      <c r="C88" s="71"/>
      <c r="D88" s="297" t="s">
        <v>336</v>
      </c>
      <c r="E88" s="76"/>
      <c r="F88" s="308" t="s">
        <v>274</v>
      </c>
      <c r="G88" s="92"/>
      <c r="H88" s="93" t="str">
        <f>'Moors League'!H69</f>
        <v>2.35.08</v>
      </c>
      <c r="I88" s="90">
        <f>'Moors League'!I69</f>
        <v>4</v>
      </c>
    </row>
    <row r="89" spans="5:9" ht="24.75" customHeight="1" thickBot="1">
      <c r="E89" s="54"/>
      <c r="F89" s="306"/>
      <c r="G89" s="389" t="s">
        <v>82</v>
      </c>
      <c r="H89" s="384"/>
      <c r="I89" s="65">
        <f>SUM(I4:I88)</f>
        <v>151</v>
      </c>
    </row>
    <row r="90" ht="15">
      <c r="F90" s="306"/>
    </row>
    <row r="91" ht="15">
      <c r="F91" s="306"/>
    </row>
    <row r="92" ht="12.75">
      <c r="F92" s="307"/>
    </row>
    <row r="93" ht="12.75">
      <c r="F93" s="307"/>
    </row>
    <row r="94" ht="12.75">
      <c r="F94" s="307"/>
    </row>
  </sheetData>
  <sheetProtection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3.7109375" style="278" customWidth="1"/>
    <col min="2" max="2" width="14.140625" style="270" bestFit="1" customWidth="1"/>
    <col min="3" max="3" width="19.28125" style="270" bestFit="1" customWidth="1"/>
    <col min="4" max="4" width="20.28125" style="270" bestFit="1" customWidth="1"/>
    <col min="5" max="5" width="9.140625" style="272" customWidth="1"/>
    <col min="6" max="6" width="18.7109375" style="270" customWidth="1"/>
    <col min="7" max="7" width="10.140625" style="272" bestFit="1" customWidth="1"/>
    <col min="8" max="8" width="8.421875" style="174" bestFit="1" customWidth="1"/>
    <col min="9" max="9" width="9.140625" style="175" customWidth="1"/>
    <col min="10" max="16384" width="9.140625" style="270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League'!AA87</f>
        <v>Guisborough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170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2.75">
      <c r="A3" s="181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273" t="s">
        <v>92</v>
      </c>
      <c r="C4" s="273" t="s">
        <v>93</v>
      </c>
      <c r="D4" s="165" t="s">
        <v>201</v>
      </c>
      <c r="E4" s="73">
        <f>'Moors League'!L9</f>
        <v>32.24</v>
      </c>
      <c r="F4" s="28"/>
      <c r="G4" s="274"/>
      <c r="H4" s="60"/>
      <c r="I4" s="89">
        <f>'Moors League'!M9</f>
        <v>5</v>
      </c>
    </row>
    <row r="5" spans="1:9" s="171" customFormat="1" ht="21.75" customHeight="1">
      <c r="A5" s="182">
        <v>2</v>
      </c>
      <c r="B5" s="273" t="s">
        <v>94</v>
      </c>
      <c r="C5" s="273" t="s">
        <v>93</v>
      </c>
      <c r="D5" s="184" t="s">
        <v>255</v>
      </c>
      <c r="E5" s="73">
        <f>'Moors League'!L10</f>
        <v>32.13</v>
      </c>
      <c r="F5" s="28"/>
      <c r="G5" s="274"/>
      <c r="H5" s="60"/>
      <c r="I5" s="89">
        <f>'Moors League'!M10</f>
        <v>3</v>
      </c>
    </row>
    <row r="6" spans="1:9" s="171" customFormat="1" ht="21.75" customHeight="1">
      <c r="A6" s="182">
        <v>3</v>
      </c>
      <c r="B6" s="273" t="s">
        <v>95</v>
      </c>
      <c r="C6" s="273" t="s">
        <v>96</v>
      </c>
      <c r="D6" s="165" t="s">
        <v>196</v>
      </c>
      <c r="E6" s="73">
        <f>'Moors League'!L11</f>
        <v>36.37</v>
      </c>
      <c r="F6" s="28"/>
      <c r="G6" s="274"/>
      <c r="H6" s="60"/>
      <c r="I6" s="89">
        <f>'Moors League'!M11</f>
        <v>5</v>
      </c>
    </row>
    <row r="7" spans="1:9" s="171" customFormat="1" ht="21.75" customHeight="1">
      <c r="A7" s="182">
        <v>4</v>
      </c>
      <c r="B7" s="273" t="s">
        <v>97</v>
      </c>
      <c r="C7" s="273" t="s">
        <v>96</v>
      </c>
      <c r="D7" s="165" t="s">
        <v>197</v>
      </c>
      <c r="E7" s="73">
        <f>'Moors League'!L12</f>
        <v>34.34</v>
      </c>
      <c r="F7" s="28"/>
      <c r="G7" s="274"/>
      <c r="H7" s="60"/>
      <c r="I7" s="89">
        <f>'Moors League'!M12</f>
        <v>5</v>
      </c>
    </row>
    <row r="8" spans="1:9" s="171" customFormat="1" ht="21.75" customHeight="1">
      <c r="A8" s="182">
        <v>5</v>
      </c>
      <c r="B8" s="273" t="s">
        <v>98</v>
      </c>
      <c r="C8" s="273" t="s">
        <v>99</v>
      </c>
      <c r="D8" s="165" t="s">
        <v>198</v>
      </c>
      <c r="E8" s="73">
        <f>'Moors League'!L13</f>
        <v>37.87</v>
      </c>
      <c r="F8" s="28"/>
      <c r="G8" s="274"/>
      <c r="H8" s="60"/>
      <c r="I8" s="89">
        <f>'Moors League'!M13</f>
        <v>5</v>
      </c>
    </row>
    <row r="9" spans="1:9" s="171" customFormat="1" ht="21.75" customHeight="1">
      <c r="A9" s="182">
        <v>6</v>
      </c>
      <c r="B9" s="273" t="s">
        <v>100</v>
      </c>
      <c r="C9" s="273" t="s">
        <v>99</v>
      </c>
      <c r="D9" s="165" t="s">
        <v>205</v>
      </c>
      <c r="E9" s="73">
        <f>'Moors League'!L14</f>
        <v>36.39</v>
      </c>
      <c r="F9" s="28"/>
      <c r="G9" s="274"/>
      <c r="H9" s="60"/>
      <c r="I9" s="89">
        <f>'Moors League'!M14</f>
        <v>5</v>
      </c>
    </row>
    <row r="10" spans="1:9" s="171" customFormat="1" ht="21.75" customHeight="1">
      <c r="A10" s="182">
        <v>7</v>
      </c>
      <c r="B10" s="273" t="s">
        <v>101</v>
      </c>
      <c r="C10" s="273" t="s">
        <v>102</v>
      </c>
      <c r="D10" s="165" t="s">
        <v>243</v>
      </c>
      <c r="E10" s="73">
        <f>'Moors League'!L15</f>
        <v>17.27</v>
      </c>
      <c r="F10" s="28"/>
      <c r="G10" s="274"/>
      <c r="H10" s="60"/>
      <c r="I10" s="89">
        <f>'Moors League'!M15</f>
        <v>5</v>
      </c>
    </row>
    <row r="11" spans="1:9" s="171" customFormat="1" ht="21.75" customHeight="1">
      <c r="A11" s="182">
        <v>8</v>
      </c>
      <c r="B11" s="273" t="s">
        <v>103</v>
      </c>
      <c r="C11" s="273" t="s">
        <v>102</v>
      </c>
      <c r="D11" s="165" t="s">
        <v>246</v>
      </c>
      <c r="E11" s="73">
        <f>'Moors League'!L16</f>
        <v>15.05</v>
      </c>
      <c r="F11" s="28"/>
      <c r="G11" s="274"/>
      <c r="H11" s="60"/>
      <c r="I11" s="89">
        <f>'Moors League'!M16</f>
        <v>5</v>
      </c>
    </row>
    <row r="12" spans="1:9" s="171" customFormat="1" ht="21.75" customHeight="1">
      <c r="A12" s="182">
        <v>9</v>
      </c>
      <c r="B12" s="273" t="s">
        <v>104</v>
      </c>
      <c r="C12" s="273" t="s">
        <v>105</v>
      </c>
      <c r="D12" s="165" t="s">
        <v>247</v>
      </c>
      <c r="E12" s="73">
        <f>'Moors League'!L17</f>
        <v>38.39</v>
      </c>
      <c r="F12" s="28"/>
      <c r="G12" s="274"/>
      <c r="H12" s="60"/>
      <c r="I12" s="89">
        <f>'Moors League'!M17</f>
        <v>2</v>
      </c>
    </row>
    <row r="13" spans="1:9" s="171" customFormat="1" ht="21.75" customHeight="1">
      <c r="A13" s="182">
        <v>10</v>
      </c>
      <c r="B13" s="273" t="s">
        <v>106</v>
      </c>
      <c r="C13" s="273" t="s">
        <v>105</v>
      </c>
      <c r="D13" s="165" t="s">
        <v>204</v>
      </c>
      <c r="E13" s="73">
        <f>'Moors League'!L18</f>
        <v>36.45</v>
      </c>
      <c r="F13" s="28"/>
      <c r="G13" s="274"/>
      <c r="H13" s="60"/>
      <c r="I13" s="89">
        <f>'Moors League'!M18</f>
        <v>3</v>
      </c>
    </row>
    <row r="14" spans="1:9" s="171" customFormat="1" ht="21.75" customHeight="1">
      <c r="A14" s="182">
        <v>11</v>
      </c>
      <c r="B14" s="273" t="s">
        <v>92</v>
      </c>
      <c r="C14" s="273" t="s">
        <v>107</v>
      </c>
      <c r="D14" s="166" t="s">
        <v>201</v>
      </c>
      <c r="E14" s="74" t="s">
        <v>20</v>
      </c>
      <c r="F14" s="166" t="s">
        <v>198</v>
      </c>
      <c r="G14" s="74" t="s">
        <v>21</v>
      </c>
      <c r="H14" s="78"/>
      <c r="I14" s="68"/>
    </row>
    <row r="15" spans="1:9" s="171" customFormat="1" ht="21.75" customHeight="1">
      <c r="A15" s="182"/>
      <c r="B15" s="273"/>
      <c r="C15" s="273"/>
      <c r="D15" s="166" t="s">
        <v>208</v>
      </c>
      <c r="E15" s="74" t="s">
        <v>22</v>
      </c>
      <c r="F15" s="166" t="s">
        <v>195</v>
      </c>
      <c r="G15" s="74" t="s">
        <v>23</v>
      </c>
      <c r="H15" s="73" t="str">
        <f>'Moors League'!L19</f>
        <v>1.04.14</v>
      </c>
      <c r="I15" s="94">
        <f>'Moors League'!M19</f>
        <v>5</v>
      </c>
    </row>
    <row r="16" spans="1:9" s="171" customFormat="1" ht="21.75" customHeight="1">
      <c r="A16" s="182">
        <v>12</v>
      </c>
      <c r="B16" s="273" t="s">
        <v>94</v>
      </c>
      <c r="C16" s="273" t="s">
        <v>107</v>
      </c>
      <c r="D16" s="166" t="s">
        <v>255</v>
      </c>
      <c r="E16" s="74" t="s">
        <v>20</v>
      </c>
      <c r="F16" s="166" t="s">
        <v>206</v>
      </c>
      <c r="G16" s="74" t="s">
        <v>21</v>
      </c>
      <c r="H16" s="59"/>
      <c r="I16" s="95"/>
    </row>
    <row r="17" spans="1:9" s="171" customFormat="1" ht="21.75" customHeight="1">
      <c r="A17" s="182"/>
      <c r="B17" s="273"/>
      <c r="C17" s="273"/>
      <c r="D17" s="166" t="s">
        <v>241</v>
      </c>
      <c r="E17" s="74" t="s">
        <v>22</v>
      </c>
      <c r="F17" s="166" t="s">
        <v>349</v>
      </c>
      <c r="G17" s="74" t="s">
        <v>23</v>
      </c>
      <c r="H17" s="73">
        <f>'Moors League'!L20</f>
        <v>56.68</v>
      </c>
      <c r="I17" s="94">
        <f>'Moors League'!M20</f>
        <v>5</v>
      </c>
    </row>
    <row r="18" spans="1:9" s="171" customFormat="1" ht="21.75" customHeight="1">
      <c r="A18" s="182">
        <v>13</v>
      </c>
      <c r="B18" s="273" t="s">
        <v>95</v>
      </c>
      <c r="C18" s="273" t="s">
        <v>108</v>
      </c>
      <c r="D18" s="185" t="s">
        <v>247</v>
      </c>
      <c r="E18" s="74"/>
      <c r="F18" s="165" t="s">
        <v>347</v>
      </c>
      <c r="G18" s="79"/>
      <c r="H18" s="59"/>
      <c r="I18" s="95"/>
    </row>
    <row r="19" spans="1:9" s="171" customFormat="1" ht="21.75" customHeight="1">
      <c r="A19" s="182"/>
      <c r="B19" s="273"/>
      <c r="C19" s="273"/>
      <c r="D19" s="185" t="s">
        <v>196</v>
      </c>
      <c r="E19" s="79"/>
      <c r="F19" s="165" t="s">
        <v>242</v>
      </c>
      <c r="G19" s="79"/>
      <c r="H19" s="73" t="str">
        <f>'Moors League'!L21</f>
        <v>1.02.38</v>
      </c>
      <c r="I19" s="94">
        <f>'Moors League'!M21</f>
        <v>5</v>
      </c>
    </row>
    <row r="20" spans="1:9" s="171" customFormat="1" ht="21.75" customHeight="1">
      <c r="A20" s="182">
        <v>14</v>
      </c>
      <c r="B20" s="273" t="s">
        <v>97</v>
      </c>
      <c r="C20" s="273" t="s">
        <v>108</v>
      </c>
      <c r="D20" s="185" t="s">
        <v>197</v>
      </c>
      <c r="E20" s="74"/>
      <c r="F20" s="165" t="s">
        <v>200</v>
      </c>
      <c r="G20" s="79"/>
      <c r="H20" s="59"/>
      <c r="I20" s="95"/>
    </row>
    <row r="21" spans="1:9" s="171" customFormat="1" ht="21.75" customHeight="1">
      <c r="A21" s="182"/>
      <c r="B21" s="273"/>
      <c r="C21" s="273"/>
      <c r="D21" s="185" t="s">
        <v>209</v>
      </c>
      <c r="E21" s="74"/>
      <c r="F21" s="165" t="s">
        <v>257</v>
      </c>
      <c r="G21" s="79"/>
      <c r="H21" s="73" t="str">
        <f>'Moors League'!L22</f>
        <v>1.01.89</v>
      </c>
      <c r="I21" s="94">
        <f>'Moors League'!M22</f>
        <v>4</v>
      </c>
    </row>
    <row r="22" spans="1:9" s="171" customFormat="1" ht="21.75" customHeight="1">
      <c r="A22" s="182">
        <v>15</v>
      </c>
      <c r="B22" s="273" t="s">
        <v>104</v>
      </c>
      <c r="C22" s="273" t="s">
        <v>109</v>
      </c>
      <c r="D22" s="185" t="s">
        <v>347</v>
      </c>
      <c r="E22" s="73">
        <f>'Moors League'!L23</f>
        <v>44.08</v>
      </c>
      <c r="F22" s="103"/>
      <c r="G22" s="29"/>
      <c r="H22" s="60"/>
      <c r="I22" s="94">
        <f>'Moors League'!M23</f>
        <v>3</v>
      </c>
    </row>
    <row r="23" spans="1:9" s="171" customFormat="1" ht="21.75" customHeight="1">
      <c r="A23" s="182">
        <v>16</v>
      </c>
      <c r="B23" s="273" t="s">
        <v>106</v>
      </c>
      <c r="C23" s="273" t="s">
        <v>109</v>
      </c>
      <c r="D23" s="185" t="s">
        <v>204</v>
      </c>
      <c r="E23" s="73">
        <f>'Moors League'!L24</f>
        <v>42.6</v>
      </c>
      <c r="F23" s="103"/>
      <c r="G23" s="29"/>
      <c r="H23" s="60"/>
      <c r="I23" s="94">
        <f>'Moors League'!M24</f>
        <v>2</v>
      </c>
    </row>
    <row r="24" spans="1:9" s="171" customFormat="1" ht="21.75" customHeight="1">
      <c r="A24" s="182">
        <v>17</v>
      </c>
      <c r="B24" s="273" t="s">
        <v>101</v>
      </c>
      <c r="C24" s="273" t="s">
        <v>110</v>
      </c>
      <c r="D24" s="185" t="s">
        <v>243</v>
      </c>
      <c r="E24" s="73">
        <f>'Moors League'!L25</f>
        <v>20.45</v>
      </c>
      <c r="F24" s="103"/>
      <c r="G24" s="29"/>
      <c r="H24" s="60"/>
      <c r="I24" s="94">
        <f>'Moors League'!M25</f>
        <v>5</v>
      </c>
    </row>
    <row r="25" spans="1:9" s="171" customFormat="1" ht="21.75" customHeight="1">
      <c r="A25" s="182">
        <v>18</v>
      </c>
      <c r="B25" s="273" t="s">
        <v>103</v>
      </c>
      <c r="C25" s="273" t="s">
        <v>110</v>
      </c>
      <c r="D25" s="185" t="s">
        <v>244</v>
      </c>
      <c r="E25" s="73">
        <f>'Moors League'!L26</f>
        <v>18.4</v>
      </c>
      <c r="F25" s="103"/>
      <c r="G25" s="29"/>
      <c r="H25" s="60"/>
      <c r="I25" s="94">
        <f>'Moors League'!M26</f>
        <v>5</v>
      </c>
    </row>
    <row r="26" spans="1:9" s="171" customFormat="1" ht="21.75" customHeight="1">
      <c r="A26" s="182">
        <v>19</v>
      </c>
      <c r="B26" s="273" t="s">
        <v>98</v>
      </c>
      <c r="C26" s="273" t="s">
        <v>111</v>
      </c>
      <c r="D26" s="185" t="s">
        <v>198</v>
      </c>
      <c r="E26" s="73">
        <f>'Moors League'!L27</f>
        <v>33.82</v>
      </c>
      <c r="F26" s="103"/>
      <c r="G26" s="29"/>
      <c r="H26" s="60"/>
      <c r="I26" s="94">
        <f>'Moors League'!M27</f>
        <v>5</v>
      </c>
    </row>
    <row r="27" spans="1:9" s="171" customFormat="1" ht="21.75" customHeight="1">
      <c r="A27" s="182">
        <v>20</v>
      </c>
      <c r="B27" s="273" t="s">
        <v>100</v>
      </c>
      <c r="C27" s="273" t="s">
        <v>111</v>
      </c>
      <c r="D27" s="185" t="s">
        <v>202</v>
      </c>
      <c r="E27" s="73">
        <f>'Moors League'!L28</f>
        <v>30.46</v>
      </c>
      <c r="F27" s="103"/>
      <c r="G27" s="29"/>
      <c r="H27" s="60"/>
      <c r="I27" s="94">
        <f>'Moors League'!M28</f>
        <v>5</v>
      </c>
    </row>
    <row r="28" spans="1:9" s="171" customFormat="1" ht="21.75" customHeight="1">
      <c r="A28" s="182">
        <v>21</v>
      </c>
      <c r="B28" s="273" t="s">
        <v>95</v>
      </c>
      <c r="C28" s="273" t="s">
        <v>112</v>
      </c>
      <c r="D28" s="185" t="s">
        <v>196</v>
      </c>
      <c r="E28" s="73">
        <f>'Moors League'!L29</f>
        <v>32.14</v>
      </c>
      <c r="F28" s="103"/>
      <c r="G28" s="29"/>
      <c r="H28" s="60"/>
      <c r="I28" s="94">
        <f>'Moors League'!M29</f>
        <v>4</v>
      </c>
    </row>
    <row r="29" spans="1:9" s="171" customFormat="1" ht="21.75" customHeight="1">
      <c r="A29" s="182">
        <v>22</v>
      </c>
      <c r="B29" s="273" t="s">
        <v>97</v>
      </c>
      <c r="C29" s="273" t="s">
        <v>112</v>
      </c>
      <c r="D29" s="185" t="s">
        <v>197</v>
      </c>
      <c r="E29" s="73">
        <f>'Moors League'!L30</f>
        <v>31.58</v>
      </c>
      <c r="F29" s="103"/>
      <c r="G29" s="29"/>
      <c r="H29" s="60"/>
      <c r="I29" s="94">
        <f>'Moors League'!M30</f>
        <v>5</v>
      </c>
    </row>
    <row r="30" spans="1:9" s="171" customFormat="1" ht="21.75" customHeight="1">
      <c r="A30" s="182">
        <v>23</v>
      </c>
      <c r="B30" s="273" t="s">
        <v>92</v>
      </c>
      <c r="C30" s="273" t="s">
        <v>109</v>
      </c>
      <c r="D30" s="185" t="s">
        <v>201</v>
      </c>
      <c r="E30" s="73">
        <f>'Moors League'!L31</f>
        <v>38.2</v>
      </c>
      <c r="F30" s="103"/>
      <c r="G30" s="29"/>
      <c r="H30" s="60"/>
      <c r="I30" s="94">
        <f>'Moors League'!M31</f>
        <v>5</v>
      </c>
    </row>
    <row r="31" spans="1:9" s="171" customFormat="1" ht="21.75" customHeight="1">
      <c r="A31" s="182">
        <v>24</v>
      </c>
      <c r="B31" s="273" t="s">
        <v>94</v>
      </c>
      <c r="C31" s="273" t="s">
        <v>109</v>
      </c>
      <c r="D31" s="185" t="s">
        <v>199</v>
      </c>
      <c r="E31" s="73">
        <f>'Moors League'!L32</f>
        <v>35.01</v>
      </c>
      <c r="F31" s="103"/>
      <c r="G31" s="29"/>
      <c r="H31" s="60"/>
      <c r="I31" s="94">
        <f>'Moors League'!M32</f>
        <v>5</v>
      </c>
    </row>
    <row r="32" spans="1:9" s="171" customFormat="1" ht="21.75" customHeight="1">
      <c r="A32" s="182">
        <v>25</v>
      </c>
      <c r="B32" s="273" t="s">
        <v>104</v>
      </c>
      <c r="C32" s="273" t="s">
        <v>107</v>
      </c>
      <c r="D32" s="166" t="s">
        <v>247</v>
      </c>
      <c r="E32" s="74" t="s">
        <v>20</v>
      </c>
      <c r="F32" s="166" t="s">
        <v>203</v>
      </c>
      <c r="G32" s="74" t="s">
        <v>21</v>
      </c>
      <c r="H32" s="60"/>
      <c r="I32" s="68"/>
    </row>
    <row r="33" spans="1:9" s="171" customFormat="1" ht="21.75" customHeight="1">
      <c r="A33" s="182"/>
      <c r="B33" s="273"/>
      <c r="C33" s="273"/>
      <c r="D33" s="166" t="s">
        <v>348</v>
      </c>
      <c r="E33" s="74" t="s">
        <v>22</v>
      </c>
      <c r="F33" s="166" t="s">
        <v>196</v>
      </c>
      <c r="G33" s="74" t="s">
        <v>23</v>
      </c>
      <c r="H33" s="91" t="str">
        <f>'Moors League'!L33</f>
        <v>1.12.63</v>
      </c>
      <c r="I33" s="96">
        <f>'Moors League'!M33</f>
        <v>3</v>
      </c>
    </row>
    <row r="34" spans="1:9" s="171" customFormat="1" ht="21.75" customHeight="1">
      <c r="A34" s="182">
        <v>26</v>
      </c>
      <c r="B34" s="273" t="s">
        <v>106</v>
      </c>
      <c r="C34" s="273" t="s">
        <v>107</v>
      </c>
      <c r="D34" s="166" t="s">
        <v>257</v>
      </c>
      <c r="E34" s="74" t="s">
        <v>20</v>
      </c>
      <c r="F34" s="166" t="s">
        <v>204</v>
      </c>
      <c r="G34" s="74" t="s">
        <v>21</v>
      </c>
      <c r="H34" s="59"/>
      <c r="I34" s="95"/>
    </row>
    <row r="35" spans="1:9" s="171" customFormat="1" ht="21.75" customHeight="1">
      <c r="A35" s="182"/>
      <c r="B35" s="273"/>
      <c r="C35" s="273"/>
      <c r="D35" s="166" t="s">
        <v>197</v>
      </c>
      <c r="E35" s="74" t="s">
        <v>22</v>
      </c>
      <c r="F35" s="166" t="s">
        <v>351</v>
      </c>
      <c r="G35" s="74" t="s">
        <v>23</v>
      </c>
      <c r="H35" s="91" t="str">
        <f>'Moors League'!L34</f>
        <v>1.10.09</v>
      </c>
      <c r="I35" s="96">
        <f>'Moors League'!M34</f>
        <v>3</v>
      </c>
    </row>
    <row r="36" spans="1:9" s="171" customFormat="1" ht="21.75" customHeight="1">
      <c r="A36" s="182">
        <v>27</v>
      </c>
      <c r="B36" s="273" t="s">
        <v>113</v>
      </c>
      <c r="C36" s="273" t="s">
        <v>108</v>
      </c>
      <c r="D36" s="185" t="s">
        <v>245</v>
      </c>
      <c r="E36" s="74"/>
      <c r="F36" s="165" t="s">
        <v>240</v>
      </c>
      <c r="G36" s="74"/>
      <c r="H36" s="61"/>
      <c r="I36" s="97"/>
    </row>
    <row r="37" spans="1:9" s="171" customFormat="1" ht="21.75" customHeight="1">
      <c r="A37" s="182"/>
      <c r="B37" s="273"/>
      <c r="C37" s="275" t="s">
        <v>276</v>
      </c>
      <c r="D37" s="185" t="s">
        <v>243</v>
      </c>
      <c r="E37" s="74"/>
      <c r="F37" s="165" t="s">
        <v>352</v>
      </c>
      <c r="G37" s="74"/>
      <c r="H37" s="91" t="str">
        <f>'Moors League'!L35</f>
        <v>1.13.41</v>
      </c>
      <c r="I37" s="96">
        <f>'Moors League'!M35</f>
        <v>5</v>
      </c>
    </row>
    <row r="38" spans="1:9" s="171" customFormat="1" ht="21.75" customHeight="1">
      <c r="A38" s="182">
        <v>28</v>
      </c>
      <c r="B38" s="273" t="s">
        <v>114</v>
      </c>
      <c r="C38" s="273" t="s">
        <v>108</v>
      </c>
      <c r="D38" s="185" t="s">
        <v>244</v>
      </c>
      <c r="E38" s="74"/>
      <c r="F38" s="165" t="s">
        <v>350</v>
      </c>
      <c r="G38" s="79"/>
      <c r="H38" s="61"/>
      <c r="I38" s="97"/>
    </row>
    <row r="39" spans="1:9" s="171" customFormat="1" ht="21.75" customHeight="1">
      <c r="A39" s="182"/>
      <c r="B39" s="273"/>
      <c r="C39" s="273"/>
      <c r="D39" s="185" t="s">
        <v>246</v>
      </c>
      <c r="E39" s="74"/>
      <c r="F39" s="165" t="s">
        <v>353</v>
      </c>
      <c r="G39" s="74"/>
      <c r="H39" s="91" t="str">
        <f>'Moors League'!L36</f>
        <v>1.05.59</v>
      </c>
      <c r="I39" s="96">
        <f>'Moors League'!M36</f>
        <v>5</v>
      </c>
    </row>
    <row r="40" spans="1:9" s="171" customFormat="1" ht="21.75" customHeight="1">
      <c r="A40" s="182">
        <v>29</v>
      </c>
      <c r="B40" s="273" t="s">
        <v>98</v>
      </c>
      <c r="C40" s="273" t="s">
        <v>115</v>
      </c>
      <c r="D40" s="166" t="s">
        <v>201</v>
      </c>
      <c r="E40" s="74" t="s">
        <v>20</v>
      </c>
      <c r="F40" s="166" t="s">
        <v>198</v>
      </c>
      <c r="G40" s="74" t="s">
        <v>21</v>
      </c>
      <c r="H40" s="59"/>
      <c r="I40" s="95"/>
    </row>
    <row r="41" spans="1:9" s="171" customFormat="1" ht="21.75" customHeight="1">
      <c r="A41" s="182"/>
      <c r="B41" s="273"/>
      <c r="C41" s="273"/>
      <c r="D41" s="166" t="s">
        <v>208</v>
      </c>
      <c r="E41" s="74" t="s">
        <v>22</v>
      </c>
      <c r="F41" s="166" t="s">
        <v>196</v>
      </c>
      <c r="G41" s="74" t="s">
        <v>23</v>
      </c>
      <c r="H41" s="91" t="str">
        <f>'Moors League'!L37</f>
        <v>1.05.40</v>
      </c>
      <c r="I41" s="96">
        <f>'Moors League'!M37</f>
        <v>5</v>
      </c>
    </row>
    <row r="42" spans="1:9" s="171" customFormat="1" ht="21.75" customHeight="1">
      <c r="A42" s="182">
        <v>30</v>
      </c>
      <c r="B42" s="273" t="s">
        <v>116</v>
      </c>
      <c r="C42" s="273" t="s">
        <v>115</v>
      </c>
      <c r="D42" s="166" t="s">
        <v>202</v>
      </c>
      <c r="E42" s="74" t="s">
        <v>20</v>
      </c>
      <c r="F42" s="166" t="s">
        <v>205</v>
      </c>
      <c r="G42" s="74" t="s">
        <v>21</v>
      </c>
      <c r="H42" s="59"/>
      <c r="I42" s="95"/>
    </row>
    <row r="43" spans="1:9" s="171" customFormat="1" ht="21.75" customHeight="1">
      <c r="A43" s="182"/>
      <c r="B43" s="273"/>
      <c r="C43" s="273"/>
      <c r="D43" s="166" t="s">
        <v>207</v>
      </c>
      <c r="E43" s="74" t="s">
        <v>22</v>
      </c>
      <c r="F43" s="166" t="s">
        <v>256</v>
      </c>
      <c r="G43" s="74" t="s">
        <v>23</v>
      </c>
      <c r="H43" s="91" t="str">
        <f>'Moors League'!L38</f>
        <v>1.00.92</v>
      </c>
      <c r="I43" s="96">
        <f>'Moors League'!M38</f>
        <v>5</v>
      </c>
    </row>
    <row r="44" spans="1:9" s="32" customFormat="1" ht="21.75" customHeight="1">
      <c r="A44" s="182">
        <v>31</v>
      </c>
      <c r="B44" s="273" t="s">
        <v>92</v>
      </c>
      <c r="C44" s="273" t="s">
        <v>96</v>
      </c>
      <c r="D44" s="185" t="s">
        <v>198</v>
      </c>
      <c r="E44" s="73">
        <f>'Moors League'!L39</f>
        <v>33.46</v>
      </c>
      <c r="F44" s="104"/>
      <c r="G44" s="39"/>
      <c r="H44" s="55"/>
      <c r="I44" s="98">
        <f>'Moors League'!M39</f>
        <v>5</v>
      </c>
    </row>
    <row r="45" spans="1:9" s="32" customFormat="1" ht="21.75" customHeight="1">
      <c r="A45" s="182">
        <v>32</v>
      </c>
      <c r="B45" s="273" t="s">
        <v>94</v>
      </c>
      <c r="C45" s="273" t="s">
        <v>96</v>
      </c>
      <c r="D45" s="185" t="s">
        <v>202</v>
      </c>
      <c r="E45" s="73">
        <f>'Moors League'!L40</f>
        <v>30.26</v>
      </c>
      <c r="F45" s="104"/>
      <c r="G45" s="39"/>
      <c r="H45" s="55"/>
      <c r="I45" s="98">
        <f>'Moors League'!M40</f>
        <v>2</v>
      </c>
    </row>
    <row r="46" spans="1:9" s="32" customFormat="1" ht="21.75" customHeight="1">
      <c r="A46" s="182">
        <v>33</v>
      </c>
      <c r="B46" s="273" t="s">
        <v>95</v>
      </c>
      <c r="C46" s="273" t="s">
        <v>117</v>
      </c>
      <c r="D46" s="185" t="s">
        <v>247</v>
      </c>
      <c r="E46" s="73">
        <f>'Moors League'!L41</f>
        <v>39.73</v>
      </c>
      <c r="F46" s="104"/>
      <c r="G46" s="39"/>
      <c r="H46" s="55"/>
      <c r="I46" s="98">
        <f>'Moors League'!M41</f>
        <v>4</v>
      </c>
    </row>
    <row r="47" spans="1:9" s="32" customFormat="1" ht="21.75" customHeight="1">
      <c r="A47" s="182">
        <v>34</v>
      </c>
      <c r="B47" s="273" t="s">
        <v>97</v>
      </c>
      <c r="C47" s="273" t="s">
        <v>117</v>
      </c>
      <c r="D47" s="185" t="s">
        <v>197</v>
      </c>
      <c r="E47" s="73">
        <f>'Moors League'!L42</f>
        <v>38.44</v>
      </c>
      <c r="F47" s="104"/>
      <c r="G47" s="39"/>
      <c r="H47" s="55"/>
      <c r="I47" s="98">
        <f>'Moors League'!M42</f>
        <v>5</v>
      </c>
    </row>
    <row r="48" spans="1:9" s="32" customFormat="1" ht="21.75" customHeight="1">
      <c r="A48" s="182">
        <v>35</v>
      </c>
      <c r="B48" s="273" t="s">
        <v>98</v>
      </c>
      <c r="C48" s="273" t="s">
        <v>118</v>
      </c>
      <c r="D48" s="185" t="s">
        <v>201</v>
      </c>
      <c r="E48" s="73">
        <f>'Moors League'!L43</f>
        <v>28.95</v>
      </c>
      <c r="F48" s="104"/>
      <c r="G48" s="39"/>
      <c r="H48" s="55"/>
      <c r="I48" s="98">
        <f>'Moors League'!M43</f>
        <v>5</v>
      </c>
    </row>
    <row r="49" spans="1:9" s="32" customFormat="1" ht="21.75" customHeight="1">
      <c r="A49" s="182">
        <v>36</v>
      </c>
      <c r="B49" s="273" t="s">
        <v>100</v>
      </c>
      <c r="C49" s="273" t="s">
        <v>118</v>
      </c>
      <c r="D49" s="185" t="s">
        <v>202</v>
      </c>
      <c r="E49" s="73">
        <f>'Moors League'!L44</f>
        <v>27.68</v>
      </c>
      <c r="F49" s="104"/>
      <c r="G49" s="39"/>
      <c r="H49" s="55"/>
      <c r="I49" s="98">
        <f>'Moors League'!M44</f>
        <v>5</v>
      </c>
    </row>
    <row r="50" spans="1:9" s="32" customFormat="1" ht="21.75" customHeight="1">
      <c r="A50" s="182">
        <v>37</v>
      </c>
      <c r="B50" s="273" t="s">
        <v>101</v>
      </c>
      <c r="C50" s="273" t="s">
        <v>119</v>
      </c>
      <c r="D50" s="185" t="s">
        <v>240</v>
      </c>
      <c r="E50" s="73">
        <f>'Moors League'!L45</f>
        <v>22.17</v>
      </c>
      <c r="F50" s="104"/>
      <c r="G50" s="39"/>
      <c r="H50" s="55"/>
      <c r="I50" s="98">
        <f>'Moors League'!M45</f>
        <v>5</v>
      </c>
    </row>
    <row r="51" spans="1:9" s="32" customFormat="1" ht="21.75" customHeight="1">
      <c r="A51" s="182">
        <v>38</v>
      </c>
      <c r="B51" s="273" t="s">
        <v>103</v>
      </c>
      <c r="C51" s="273" t="s">
        <v>119</v>
      </c>
      <c r="D51" s="185" t="s">
        <v>244</v>
      </c>
      <c r="E51" s="73">
        <f>'Moors League'!L46</f>
        <v>22.34</v>
      </c>
      <c r="F51" s="104"/>
      <c r="G51" s="39"/>
      <c r="H51" s="55"/>
      <c r="I51" s="98">
        <f>'Moors League'!M46</f>
        <v>4</v>
      </c>
    </row>
    <row r="52" spans="1:9" s="32" customFormat="1" ht="21.75" customHeight="1">
      <c r="A52" s="182">
        <v>39</v>
      </c>
      <c r="B52" s="273" t="s">
        <v>104</v>
      </c>
      <c r="C52" s="273" t="s">
        <v>96</v>
      </c>
      <c r="D52" s="185" t="s">
        <v>196</v>
      </c>
      <c r="E52" s="73">
        <f>'Moors League'!L47</f>
        <v>37.28</v>
      </c>
      <c r="F52" s="104"/>
      <c r="G52" s="39"/>
      <c r="H52" s="55"/>
      <c r="I52" s="98">
        <f>'Moors League'!M47</f>
        <v>3</v>
      </c>
    </row>
    <row r="53" spans="1:9" s="32" customFormat="1" ht="21.75" customHeight="1">
      <c r="A53" s="182">
        <v>40</v>
      </c>
      <c r="B53" s="273" t="s">
        <v>106</v>
      </c>
      <c r="C53" s="273" t="s">
        <v>96</v>
      </c>
      <c r="D53" s="185" t="s">
        <v>197</v>
      </c>
      <c r="E53" s="73">
        <f>'Moors League'!L48</f>
        <v>35.78</v>
      </c>
      <c r="F53" s="104"/>
      <c r="G53" s="39"/>
      <c r="H53" s="55"/>
      <c r="I53" s="98">
        <f>'Moors League'!M48</f>
        <v>1</v>
      </c>
    </row>
    <row r="54" spans="1:9" s="32" customFormat="1" ht="21.75" customHeight="1">
      <c r="A54" s="182">
        <v>41</v>
      </c>
      <c r="B54" s="273" t="s">
        <v>92</v>
      </c>
      <c r="C54" s="273" t="s">
        <v>108</v>
      </c>
      <c r="D54" s="185" t="s">
        <v>201</v>
      </c>
      <c r="E54" s="76"/>
      <c r="F54" s="165" t="s">
        <v>198</v>
      </c>
      <c r="G54" s="80"/>
      <c r="H54" s="56"/>
      <c r="I54" s="68"/>
    </row>
    <row r="55" spans="1:9" s="32" customFormat="1" ht="21.75" customHeight="1">
      <c r="A55" s="182"/>
      <c r="B55" s="269"/>
      <c r="C55" s="269"/>
      <c r="D55" s="185" t="s">
        <v>208</v>
      </c>
      <c r="E55" s="76"/>
      <c r="F55" s="165" t="s">
        <v>195</v>
      </c>
      <c r="G55" s="80"/>
      <c r="H55" s="82">
        <f>'Moors League'!L49</f>
        <v>57.29</v>
      </c>
      <c r="I55" s="98">
        <f>'Moors League'!M49</f>
        <v>5</v>
      </c>
    </row>
    <row r="56" spans="1:9" s="32" customFormat="1" ht="21.75" customHeight="1">
      <c r="A56" s="182">
        <v>42</v>
      </c>
      <c r="B56" s="273" t="s">
        <v>94</v>
      </c>
      <c r="C56" s="273" t="s">
        <v>108</v>
      </c>
      <c r="D56" s="185" t="s">
        <v>241</v>
      </c>
      <c r="E56" s="76"/>
      <c r="F56" s="165" t="s">
        <v>255</v>
      </c>
      <c r="G56" s="80"/>
      <c r="H56" s="56"/>
      <c r="I56" s="68"/>
    </row>
    <row r="57" spans="1:9" s="32" customFormat="1" ht="21.75" customHeight="1">
      <c r="A57" s="182"/>
      <c r="B57" s="269"/>
      <c r="C57" s="269"/>
      <c r="D57" s="185" t="s">
        <v>206</v>
      </c>
      <c r="E57" s="76"/>
      <c r="F57" s="165" t="s">
        <v>199</v>
      </c>
      <c r="G57" s="80"/>
      <c r="H57" s="73">
        <f>'Moors League'!L50</f>
        <v>50.83</v>
      </c>
      <c r="I57" s="94">
        <f>'Moors League'!M50</f>
        <v>5</v>
      </c>
    </row>
    <row r="58" spans="1:9" s="32" customFormat="1" ht="21.75" customHeight="1">
      <c r="A58" s="182">
        <v>43</v>
      </c>
      <c r="B58" s="273" t="s">
        <v>95</v>
      </c>
      <c r="C58" s="273" t="s">
        <v>107</v>
      </c>
      <c r="D58" s="166" t="s">
        <v>247</v>
      </c>
      <c r="E58" s="76" t="s">
        <v>20</v>
      </c>
      <c r="F58" s="166" t="s">
        <v>347</v>
      </c>
      <c r="G58" s="80" t="s">
        <v>21</v>
      </c>
      <c r="H58" s="56"/>
      <c r="I58" s="68"/>
    </row>
    <row r="59" spans="1:9" s="32" customFormat="1" ht="21.75" customHeight="1">
      <c r="A59" s="182"/>
      <c r="B59" s="269"/>
      <c r="C59" s="269"/>
      <c r="D59" s="166" t="s">
        <v>348</v>
      </c>
      <c r="E59" s="76" t="s">
        <v>22</v>
      </c>
      <c r="F59" s="166" t="s">
        <v>242</v>
      </c>
      <c r="G59" s="80" t="s">
        <v>23</v>
      </c>
      <c r="H59" s="73" t="str">
        <f>'Moors League'!L51</f>
        <v>1.11.97</v>
      </c>
      <c r="I59" s="94">
        <f>'Moors League'!M51</f>
        <v>5</v>
      </c>
    </row>
    <row r="60" spans="1:9" s="32" customFormat="1" ht="21.75" customHeight="1">
      <c r="A60" s="182">
        <v>44</v>
      </c>
      <c r="B60" s="273" t="s">
        <v>97</v>
      </c>
      <c r="C60" s="273" t="s">
        <v>107</v>
      </c>
      <c r="D60" s="166" t="s">
        <v>257</v>
      </c>
      <c r="E60" s="76" t="s">
        <v>20</v>
      </c>
      <c r="F60" s="166" t="s">
        <v>209</v>
      </c>
      <c r="G60" s="80" t="s">
        <v>21</v>
      </c>
      <c r="H60" s="56"/>
      <c r="I60" s="68"/>
    </row>
    <row r="61" spans="1:9" s="32" customFormat="1" ht="21.75" customHeight="1">
      <c r="A61" s="182"/>
      <c r="B61" s="269"/>
      <c r="C61" s="269"/>
      <c r="D61" s="166" t="s">
        <v>197</v>
      </c>
      <c r="E61" s="76" t="s">
        <v>22</v>
      </c>
      <c r="F61" s="167" t="s">
        <v>200</v>
      </c>
      <c r="G61" s="80" t="s">
        <v>23</v>
      </c>
      <c r="H61" s="73" t="str">
        <f>'Moors League'!L52</f>
        <v>1.12.94</v>
      </c>
      <c r="I61" s="94">
        <f>'Moors League'!M52</f>
        <v>4</v>
      </c>
    </row>
    <row r="62" spans="1:9" s="32" customFormat="1" ht="21.75" customHeight="1">
      <c r="A62" s="182">
        <v>45</v>
      </c>
      <c r="B62" s="273" t="s">
        <v>104</v>
      </c>
      <c r="C62" s="273" t="s">
        <v>120</v>
      </c>
      <c r="D62" s="185" t="s">
        <v>196</v>
      </c>
      <c r="E62" s="73">
        <f>'Moors League'!L53</f>
        <v>32.05</v>
      </c>
      <c r="F62" s="104"/>
      <c r="G62" s="39"/>
      <c r="H62" s="55"/>
      <c r="I62" s="89">
        <f>'Moors League'!M53</f>
        <v>3</v>
      </c>
    </row>
    <row r="63" spans="1:9" s="32" customFormat="1" ht="21.75" customHeight="1">
      <c r="A63" s="182">
        <v>46</v>
      </c>
      <c r="B63" s="273" t="s">
        <v>106</v>
      </c>
      <c r="C63" s="273" t="s">
        <v>120</v>
      </c>
      <c r="D63" s="185" t="s">
        <v>204</v>
      </c>
      <c r="E63" s="73">
        <f>'Moors League'!L54</f>
        <v>30.85</v>
      </c>
      <c r="F63" s="104"/>
      <c r="G63" s="39"/>
      <c r="H63" s="55"/>
      <c r="I63" s="89">
        <f>'Moors League'!M54</f>
        <v>1</v>
      </c>
    </row>
    <row r="64" spans="1:9" s="32" customFormat="1" ht="21.75" customHeight="1">
      <c r="A64" s="182">
        <v>47</v>
      </c>
      <c r="B64" s="273" t="s">
        <v>101</v>
      </c>
      <c r="C64" s="273" t="s">
        <v>121</v>
      </c>
      <c r="D64" s="185" t="s">
        <v>243</v>
      </c>
      <c r="E64" s="73">
        <f>'Moors League'!L55</f>
        <v>19.82</v>
      </c>
      <c r="F64" s="104"/>
      <c r="G64" s="39"/>
      <c r="H64" s="55"/>
      <c r="I64" s="89">
        <f>'Moors League'!M55</f>
        <v>3</v>
      </c>
    </row>
    <row r="65" spans="1:9" s="32" customFormat="1" ht="21.75" customHeight="1">
      <c r="A65" s="182">
        <v>48</v>
      </c>
      <c r="B65" s="273" t="s">
        <v>103</v>
      </c>
      <c r="C65" s="273" t="s">
        <v>121</v>
      </c>
      <c r="D65" s="185" t="s">
        <v>244</v>
      </c>
      <c r="E65" s="73">
        <f>'Moors League'!L56</f>
        <v>18.5</v>
      </c>
      <c r="F65" s="104"/>
      <c r="G65" s="39"/>
      <c r="H65" s="55"/>
      <c r="I65" s="89">
        <f>'Moors League'!M56</f>
        <v>4</v>
      </c>
    </row>
    <row r="66" spans="1:9" s="32" customFormat="1" ht="21.75" customHeight="1">
      <c r="A66" s="182">
        <v>49</v>
      </c>
      <c r="B66" s="273" t="s">
        <v>98</v>
      </c>
      <c r="C66" s="273" t="s">
        <v>122</v>
      </c>
      <c r="D66" s="185" t="s">
        <v>198</v>
      </c>
      <c r="E66" s="73">
        <f>'Moors League'!L57</f>
        <v>34.93</v>
      </c>
      <c r="F66" s="104"/>
      <c r="G66" s="39"/>
      <c r="H66" s="55"/>
      <c r="I66" s="89">
        <f>'Moors League'!M57</f>
        <v>5</v>
      </c>
    </row>
    <row r="67" spans="1:9" s="32" customFormat="1" ht="21.75" customHeight="1">
      <c r="A67" s="182">
        <v>50</v>
      </c>
      <c r="B67" s="273" t="s">
        <v>100</v>
      </c>
      <c r="C67" s="273" t="s">
        <v>122</v>
      </c>
      <c r="D67" s="185" t="s">
        <v>205</v>
      </c>
      <c r="E67" s="73">
        <f>'Moors League'!L58</f>
        <v>32.84</v>
      </c>
      <c r="F67" s="104"/>
      <c r="G67" s="39"/>
      <c r="H67" s="55"/>
      <c r="I67" s="89">
        <f>'Moors League'!M58</f>
        <v>5</v>
      </c>
    </row>
    <row r="68" spans="1:9" s="32" customFormat="1" ht="21.75" customHeight="1">
      <c r="A68" s="182">
        <v>51</v>
      </c>
      <c r="B68" s="273" t="s">
        <v>95</v>
      </c>
      <c r="C68" s="273" t="s">
        <v>109</v>
      </c>
      <c r="D68" s="185" t="s">
        <v>347</v>
      </c>
      <c r="E68" s="73">
        <f>'Moors League'!L59</f>
        <v>45.24</v>
      </c>
      <c r="F68" s="104"/>
      <c r="G68" s="39"/>
      <c r="H68" s="55"/>
      <c r="I68" s="89">
        <f>'Moors League'!M59</f>
        <v>4</v>
      </c>
    </row>
    <row r="69" spans="1:9" s="32" customFormat="1" ht="21.75" customHeight="1">
      <c r="A69" s="182">
        <v>52</v>
      </c>
      <c r="B69" s="273" t="s">
        <v>97</v>
      </c>
      <c r="C69" s="273" t="s">
        <v>109</v>
      </c>
      <c r="D69" s="185" t="s">
        <v>200</v>
      </c>
      <c r="E69" s="73">
        <f>'Moors League'!L60</f>
        <v>47.28</v>
      </c>
      <c r="F69" s="104"/>
      <c r="G69" s="39"/>
      <c r="H69" s="55"/>
      <c r="I69" s="89">
        <f>'Moors League'!M60</f>
        <v>2</v>
      </c>
    </row>
    <row r="70" spans="1:9" s="32" customFormat="1" ht="21.75" customHeight="1">
      <c r="A70" s="182">
        <v>53</v>
      </c>
      <c r="B70" s="273" t="s">
        <v>92</v>
      </c>
      <c r="C70" s="273" t="s">
        <v>112</v>
      </c>
      <c r="D70" s="185" t="s">
        <v>201</v>
      </c>
      <c r="E70" s="73">
        <f>'Moors League'!L61</f>
        <v>29.28</v>
      </c>
      <c r="F70" s="104"/>
      <c r="G70" s="39"/>
      <c r="H70" s="55"/>
      <c r="I70" s="89">
        <f>'Moors League'!M61</f>
        <v>5</v>
      </c>
    </row>
    <row r="71" spans="1:9" s="32" customFormat="1" ht="21.75" customHeight="1">
      <c r="A71" s="182">
        <v>54</v>
      </c>
      <c r="B71" s="273" t="s">
        <v>94</v>
      </c>
      <c r="C71" s="273" t="s">
        <v>112</v>
      </c>
      <c r="D71" s="185" t="s">
        <v>349</v>
      </c>
      <c r="E71" s="73">
        <f>'Moors League'!L62</f>
        <v>26.89</v>
      </c>
      <c r="F71" s="104"/>
      <c r="G71" s="39"/>
      <c r="H71" s="55"/>
      <c r="I71" s="89">
        <f>'Moors League'!M62</f>
        <v>2</v>
      </c>
    </row>
    <row r="72" spans="1:9" s="32" customFormat="1" ht="21.75" customHeight="1">
      <c r="A72" s="182">
        <v>55</v>
      </c>
      <c r="B72" s="273" t="s">
        <v>104</v>
      </c>
      <c r="C72" s="273" t="s">
        <v>108</v>
      </c>
      <c r="D72" s="185" t="s">
        <v>196</v>
      </c>
      <c r="E72" s="276"/>
      <c r="F72" s="165" t="s">
        <v>247</v>
      </c>
      <c r="G72" s="277"/>
      <c r="H72" s="56"/>
      <c r="I72" s="68"/>
    </row>
    <row r="73" spans="1:9" s="32" customFormat="1" ht="21.75" customHeight="1">
      <c r="A73" s="182"/>
      <c r="B73" s="269"/>
      <c r="C73" s="269"/>
      <c r="D73" s="185" t="s">
        <v>348</v>
      </c>
      <c r="E73" s="276"/>
      <c r="F73" s="165" t="s">
        <v>203</v>
      </c>
      <c r="G73" s="80"/>
      <c r="H73" s="73" t="str">
        <f>'Moors League'!L63</f>
        <v>1.03.08</v>
      </c>
      <c r="I73" s="94">
        <f>'Moors League'!M63</f>
        <v>3</v>
      </c>
    </row>
    <row r="74" spans="1:9" s="32" customFormat="1" ht="21.75" customHeight="1">
      <c r="A74" s="182">
        <v>56</v>
      </c>
      <c r="B74" s="273" t="s">
        <v>106</v>
      </c>
      <c r="C74" s="273" t="s">
        <v>108</v>
      </c>
      <c r="D74" s="185" t="s">
        <v>197</v>
      </c>
      <c r="E74" s="76"/>
      <c r="F74" s="165" t="s">
        <v>204</v>
      </c>
      <c r="G74" s="277"/>
      <c r="H74" s="55"/>
      <c r="I74" s="67"/>
    </row>
    <row r="75" spans="1:9" s="32" customFormat="1" ht="21.75" customHeight="1">
      <c r="A75" s="182"/>
      <c r="B75" s="269"/>
      <c r="C75" s="269"/>
      <c r="D75" s="185" t="s">
        <v>257</v>
      </c>
      <c r="E75" s="76"/>
      <c r="F75" s="165" t="s">
        <v>351</v>
      </c>
      <c r="G75" s="277"/>
      <c r="H75" s="73" t="str">
        <f>'Moors League'!L64</f>
        <v>1.01.96</v>
      </c>
      <c r="I75" s="94">
        <f>'Moors League'!M64</f>
        <v>3</v>
      </c>
    </row>
    <row r="76" spans="1:9" s="32" customFormat="1" ht="21.75" customHeight="1">
      <c r="A76" s="182">
        <v>57</v>
      </c>
      <c r="B76" s="273" t="s">
        <v>113</v>
      </c>
      <c r="C76" s="273" t="s">
        <v>107</v>
      </c>
      <c r="D76" s="166" t="s">
        <v>245</v>
      </c>
      <c r="E76" s="76" t="s">
        <v>20</v>
      </c>
      <c r="F76" s="167" t="s">
        <v>240</v>
      </c>
      <c r="G76" s="80" t="s">
        <v>21</v>
      </c>
      <c r="H76" s="56"/>
      <c r="I76" s="68"/>
    </row>
    <row r="77" spans="1:9" s="32" customFormat="1" ht="21.75" customHeight="1">
      <c r="A77" s="182"/>
      <c r="B77" s="269" t="s">
        <v>277</v>
      </c>
      <c r="C77" s="275"/>
      <c r="D77" s="167" t="s">
        <v>243</v>
      </c>
      <c r="E77" s="76" t="s">
        <v>22</v>
      </c>
      <c r="F77" s="167" t="s">
        <v>352</v>
      </c>
      <c r="G77" s="80" t="s">
        <v>23</v>
      </c>
      <c r="H77" s="73" t="str">
        <f>'Moors League'!L65</f>
        <v>1.27.14</v>
      </c>
      <c r="I77" s="94">
        <f>'Moors League'!M65</f>
        <v>5</v>
      </c>
    </row>
    <row r="78" spans="1:9" s="32" customFormat="1" ht="21.75" customHeight="1">
      <c r="A78" s="182">
        <v>58</v>
      </c>
      <c r="B78" s="273" t="s">
        <v>114</v>
      </c>
      <c r="C78" s="273" t="s">
        <v>107</v>
      </c>
      <c r="D78" s="166" t="s">
        <v>350</v>
      </c>
      <c r="E78" s="76" t="s">
        <v>20</v>
      </c>
      <c r="F78" s="167" t="s">
        <v>353</v>
      </c>
      <c r="G78" s="80" t="s">
        <v>21</v>
      </c>
      <c r="H78" s="56"/>
      <c r="I78" s="68"/>
    </row>
    <row r="79" spans="1:9" s="32" customFormat="1" ht="21.75" customHeight="1">
      <c r="A79" s="182"/>
      <c r="B79" s="269"/>
      <c r="C79" s="269"/>
      <c r="D79" s="166" t="s">
        <v>244</v>
      </c>
      <c r="E79" s="76" t="s">
        <v>22</v>
      </c>
      <c r="F79" s="167" t="s">
        <v>246</v>
      </c>
      <c r="G79" s="80" t="s">
        <v>23</v>
      </c>
      <c r="H79" s="73" t="str">
        <f>'Moors League'!L66</f>
        <v>1.20.84</v>
      </c>
      <c r="I79" s="94">
        <f>'Moors League'!M66</f>
        <v>4</v>
      </c>
    </row>
    <row r="80" spans="1:9" s="32" customFormat="1" ht="21.75" customHeight="1">
      <c r="A80" s="182">
        <v>59</v>
      </c>
      <c r="B80" s="273" t="s">
        <v>123</v>
      </c>
      <c r="C80" s="273" t="s">
        <v>124</v>
      </c>
      <c r="D80" s="185" t="s">
        <v>198</v>
      </c>
      <c r="E80" s="76"/>
      <c r="F80" s="165" t="s">
        <v>196</v>
      </c>
      <c r="G80" s="80"/>
      <c r="H80" s="55"/>
      <c r="I80" s="67"/>
    </row>
    <row r="81" spans="1:9" s="32" customFormat="1" ht="21.75" customHeight="1">
      <c r="A81" s="182"/>
      <c r="B81" s="269"/>
      <c r="C81" s="269"/>
      <c r="D81" s="185" t="s">
        <v>208</v>
      </c>
      <c r="E81" s="76"/>
      <c r="F81" s="165" t="s">
        <v>201</v>
      </c>
      <c r="G81" s="80"/>
      <c r="H81" s="73">
        <f>'Moors League'!L67</f>
        <v>58.38</v>
      </c>
      <c r="I81" s="94">
        <f>'Moors League'!M67</f>
        <v>5</v>
      </c>
    </row>
    <row r="82" spans="1:9" s="32" customFormat="1" ht="21.75" customHeight="1">
      <c r="A82" s="182">
        <v>60</v>
      </c>
      <c r="B82" s="273" t="s">
        <v>116</v>
      </c>
      <c r="C82" s="273" t="s">
        <v>124</v>
      </c>
      <c r="D82" s="185" t="s">
        <v>205</v>
      </c>
      <c r="E82" s="76"/>
      <c r="F82" s="165" t="s">
        <v>202</v>
      </c>
      <c r="G82" s="277"/>
      <c r="H82" s="55"/>
      <c r="I82" s="67"/>
    </row>
    <row r="83" spans="1:9" s="32" customFormat="1" ht="21.75" customHeight="1">
      <c r="A83" s="182"/>
      <c r="B83" s="269"/>
      <c r="C83" s="269"/>
      <c r="D83" s="185" t="s">
        <v>207</v>
      </c>
      <c r="E83" s="76"/>
      <c r="F83" s="165" t="s">
        <v>256</v>
      </c>
      <c r="G83" s="277"/>
      <c r="H83" s="73">
        <f>'Moors League'!L68</f>
        <v>53.4</v>
      </c>
      <c r="I83" s="94">
        <f>'Moors League'!M68</f>
        <v>5</v>
      </c>
    </row>
    <row r="84" spans="1:9" s="32" customFormat="1" ht="21.75" customHeight="1">
      <c r="A84" s="182">
        <v>61</v>
      </c>
      <c r="B84" s="273" t="s">
        <v>125</v>
      </c>
      <c r="C84" s="273" t="s">
        <v>126</v>
      </c>
      <c r="D84" s="165" t="s">
        <v>243</v>
      </c>
      <c r="E84" s="76"/>
      <c r="F84" s="165" t="s">
        <v>246</v>
      </c>
      <c r="G84" s="80"/>
      <c r="H84" s="55"/>
      <c r="I84" s="67"/>
    </row>
    <row r="85" spans="1:9" s="32" customFormat="1" ht="21.75" customHeight="1">
      <c r="A85" s="182"/>
      <c r="B85" s="269"/>
      <c r="C85" s="275"/>
      <c r="D85" s="165" t="s">
        <v>196</v>
      </c>
      <c r="E85" s="76"/>
      <c r="F85" s="165" t="s">
        <v>197</v>
      </c>
      <c r="G85" s="277"/>
      <c r="H85" s="55"/>
      <c r="I85" s="67"/>
    </row>
    <row r="86" spans="1:9" s="32" customFormat="1" ht="21.75" customHeight="1">
      <c r="A86" s="182"/>
      <c r="B86" s="269"/>
      <c r="C86" s="269"/>
      <c r="D86" s="165" t="s">
        <v>203</v>
      </c>
      <c r="E86" s="76"/>
      <c r="F86" s="165" t="s">
        <v>204</v>
      </c>
      <c r="G86" s="80"/>
      <c r="H86" s="55"/>
      <c r="I86" s="67"/>
    </row>
    <row r="87" spans="1:9" s="32" customFormat="1" ht="21.75" customHeight="1">
      <c r="A87" s="182" t="s">
        <v>24</v>
      </c>
      <c r="B87" s="269"/>
      <c r="C87" s="269"/>
      <c r="D87" s="165" t="s">
        <v>201</v>
      </c>
      <c r="E87" s="76"/>
      <c r="F87" s="165" t="s">
        <v>202</v>
      </c>
      <c r="G87" s="277"/>
      <c r="H87" s="55"/>
      <c r="I87" s="67"/>
    </row>
    <row r="88" spans="1:9" s="32" customFormat="1" ht="21.75" customHeight="1" thickBot="1">
      <c r="A88" s="182"/>
      <c r="B88" s="269"/>
      <c r="C88" s="269"/>
      <c r="D88" s="165" t="s">
        <v>195</v>
      </c>
      <c r="E88" s="76"/>
      <c r="F88" s="165" t="s">
        <v>349</v>
      </c>
      <c r="G88" s="92"/>
      <c r="H88" s="93" t="str">
        <f>'Moors League'!L69</f>
        <v>2.24.62</v>
      </c>
      <c r="I88" s="99">
        <f>'Moors League'!M69</f>
        <v>5</v>
      </c>
    </row>
    <row r="89" spans="5:9" ht="24.75" customHeight="1" thickBot="1">
      <c r="E89" s="279"/>
      <c r="F89" s="175"/>
      <c r="G89" s="383" t="s">
        <v>82</v>
      </c>
      <c r="H89" s="392"/>
      <c r="I89" s="65">
        <f>SUM(I4:I88)</f>
        <v>254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4">
      <selection activeCell="D75" sqref="D75"/>
    </sheetView>
  </sheetViews>
  <sheetFormatPr defaultColWidth="9.140625" defaultRowHeight="12.75"/>
  <cols>
    <col min="1" max="1" width="3.7109375" style="278" customWidth="1"/>
    <col min="2" max="2" width="14.140625" style="270" bestFit="1" customWidth="1"/>
    <col min="3" max="3" width="19.28125" style="270" bestFit="1" customWidth="1"/>
    <col min="4" max="4" width="22.00390625" style="288" customWidth="1"/>
    <col min="5" max="5" width="9.140625" style="272" customWidth="1"/>
    <col min="6" max="6" width="22.00390625" style="270" customWidth="1"/>
    <col min="7" max="7" width="10.140625" style="272" bestFit="1" customWidth="1"/>
    <col min="8" max="8" width="8.421875" style="174" bestFit="1" customWidth="1"/>
    <col min="9" max="9" width="9.140625" style="175" customWidth="1"/>
    <col min="10" max="16384" width="9.140625" style="270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League'!AB87</f>
        <v>Saltburn &amp; Marske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282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5.75">
      <c r="A3" s="181"/>
      <c r="D3" s="32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273" t="s">
        <v>92</v>
      </c>
      <c r="C4" s="273" t="s">
        <v>93</v>
      </c>
      <c r="D4" s="283" t="s">
        <v>283</v>
      </c>
      <c r="E4" s="73">
        <f>'Moors League'!P9</f>
        <v>37.27</v>
      </c>
      <c r="F4" s="28"/>
      <c r="G4" s="274"/>
      <c r="H4" s="60"/>
      <c r="I4" s="89">
        <f>'Moors League'!Q9</f>
        <v>3</v>
      </c>
    </row>
    <row r="5" spans="1:9" s="171" customFormat="1" ht="21.75" customHeight="1">
      <c r="A5" s="182">
        <v>2</v>
      </c>
      <c r="B5" s="273" t="s">
        <v>94</v>
      </c>
      <c r="C5" s="273" t="s">
        <v>93</v>
      </c>
      <c r="D5" s="284" t="s">
        <v>248</v>
      </c>
      <c r="E5" s="73">
        <f>'Moors League'!P10</f>
        <v>30.97</v>
      </c>
      <c r="F5" s="28"/>
      <c r="G5" s="274"/>
      <c r="H5" s="60"/>
      <c r="I5" s="89">
        <f>'Moors League'!Q10</f>
        <v>4</v>
      </c>
    </row>
    <row r="6" spans="1:9" s="171" customFormat="1" ht="21.75" customHeight="1">
      <c r="A6" s="182">
        <v>3</v>
      </c>
      <c r="B6" s="273" t="s">
        <v>95</v>
      </c>
      <c r="C6" s="273" t="s">
        <v>96</v>
      </c>
      <c r="D6" s="285" t="s">
        <v>230</v>
      </c>
      <c r="E6" s="73">
        <f>'Moors League'!P11</f>
        <v>38.55</v>
      </c>
      <c r="F6" s="28"/>
      <c r="G6" s="274"/>
      <c r="H6" s="60"/>
      <c r="I6" s="89">
        <f>'Moors League'!Q11</f>
        <v>4</v>
      </c>
    </row>
    <row r="7" spans="1:9" s="171" customFormat="1" ht="21.75" customHeight="1">
      <c r="A7" s="182">
        <v>4</v>
      </c>
      <c r="B7" s="273" t="s">
        <v>97</v>
      </c>
      <c r="C7" s="273" t="s">
        <v>96</v>
      </c>
      <c r="D7" s="283" t="s">
        <v>251</v>
      </c>
      <c r="E7" s="73">
        <f>'Moors League'!P12</f>
        <v>38.52</v>
      </c>
      <c r="F7" s="28"/>
      <c r="G7" s="274"/>
      <c r="H7" s="60"/>
      <c r="I7" s="89">
        <f>'Moors League'!Q12</f>
        <v>2</v>
      </c>
    </row>
    <row r="8" spans="1:9" s="171" customFormat="1" ht="21.75" customHeight="1">
      <c r="A8" s="182">
        <v>5</v>
      </c>
      <c r="B8" s="273" t="s">
        <v>98</v>
      </c>
      <c r="C8" s="273" t="s">
        <v>99</v>
      </c>
      <c r="D8" s="285" t="s">
        <v>258</v>
      </c>
      <c r="E8" s="73">
        <f>'Moors League'!P13</f>
        <v>41.45</v>
      </c>
      <c r="F8" s="28"/>
      <c r="G8" s="274"/>
      <c r="H8" s="60"/>
      <c r="I8" s="89">
        <f>'Moors League'!Q13</f>
        <v>4</v>
      </c>
    </row>
    <row r="9" spans="1:9" s="171" customFormat="1" ht="21.75" customHeight="1">
      <c r="A9" s="182">
        <v>6</v>
      </c>
      <c r="B9" s="273" t="s">
        <v>100</v>
      </c>
      <c r="C9" s="273" t="s">
        <v>99</v>
      </c>
      <c r="D9" s="283" t="s">
        <v>259</v>
      </c>
      <c r="E9" s="73">
        <f>'Moors League'!P14</f>
        <v>38.28</v>
      </c>
      <c r="F9" s="28"/>
      <c r="G9" s="274"/>
      <c r="H9" s="60"/>
      <c r="I9" s="89">
        <f>'Moors League'!Q14</f>
        <v>4</v>
      </c>
    </row>
    <row r="10" spans="1:9" s="171" customFormat="1" ht="21.75" customHeight="1">
      <c r="A10" s="182">
        <v>7</v>
      </c>
      <c r="B10" s="273" t="s">
        <v>101</v>
      </c>
      <c r="C10" s="273" t="s">
        <v>102</v>
      </c>
      <c r="D10" s="283" t="s">
        <v>284</v>
      </c>
      <c r="E10" s="73">
        <f>'Moors League'!P15</f>
        <v>18.08</v>
      </c>
      <c r="F10" s="28"/>
      <c r="G10" s="274"/>
      <c r="H10" s="60"/>
      <c r="I10" s="89">
        <f>'Moors League'!Q15</f>
        <v>4</v>
      </c>
    </row>
    <row r="11" spans="1:9" s="171" customFormat="1" ht="21.75" customHeight="1">
      <c r="A11" s="182">
        <v>8</v>
      </c>
      <c r="B11" s="273" t="s">
        <v>103</v>
      </c>
      <c r="C11" s="273" t="s">
        <v>102</v>
      </c>
      <c r="D11" s="285" t="s">
        <v>285</v>
      </c>
      <c r="E11" s="73">
        <f>'Moors League'!P16</f>
        <v>17.36</v>
      </c>
      <c r="F11" s="28"/>
      <c r="G11" s="274"/>
      <c r="H11" s="60"/>
      <c r="I11" s="89">
        <f>'Moors League'!Q16</f>
        <v>3</v>
      </c>
    </row>
    <row r="12" spans="1:9" s="171" customFormat="1" ht="21.75" customHeight="1">
      <c r="A12" s="182">
        <v>9</v>
      </c>
      <c r="B12" s="273" t="s">
        <v>104</v>
      </c>
      <c r="C12" s="273" t="s">
        <v>105</v>
      </c>
      <c r="D12" s="285" t="s">
        <v>249</v>
      </c>
      <c r="E12" s="73">
        <f>'Moors League'!P17</f>
        <v>36.47</v>
      </c>
      <c r="F12" s="28"/>
      <c r="G12" s="274"/>
      <c r="H12" s="60"/>
      <c r="I12" s="89">
        <f>'Moors League'!Q17</f>
        <v>4</v>
      </c>
    </row>
    <row r="13" spans="1:9" s="171" customFormat="1" ht="21.75" customHeight="1">
      <c r="A13" s="182">
        <v>10</v>
      </c>
      <c r="B13" s="273" t="s">
        <v>106</v>
      </c>
      <c r="C13" s="273" t="s">
        <v>105</v>
      </c>
      <c r="D13" s="285" t="s">
        <v>261</v>
      </c>
      <c r="E13" s="73">
        <f>'Moors League'!P18</f>
        <v>33.25</v>
      </c>
      <c r="F13" s="28"/>
      <c r="G13" s="274"/>
      <c r="H13" s="60"/>
      <c r="I13" s="89">
        <f>'Moors League'!Q18</f>
        <v>5</v>
      </c>
    </row>
    <row r="14" spans="1:9" s="171" customFormat="1" ht="21.75" customHeight="1">
      <c r="A14" s="182">
        <v>11</v>
      </c>
      <c r="B14" s="273" t="s">
        <v>92</v>
      </c>
      <c r="C14" s="273" t="s">
        <v>107</v>
      </c>
      <c r="D14" s="267" t="s">
        <v>283</v>
      </c>
      <c r="E14" s="74" t="s">
        <v>20</v>
      </c>
      <c r="F14" s="286" t="s">
        <v>224</v>
      </c>
      <c r="G14" s="74" t="s">
        <v>21</v>
      </c>
      <c r="H14" s="78"/>
      <c r="I14" s="68"/>
    </row>
    <row r="15" spans="1:9" s="171" customFormat="1" ht="21.75" customHeight="1">
      <c r="A15" s="182"/>
      <c r="B15" s="273"/>
      <c r="C15" s="273"/>
      <c r="D15" s="286" t="s">
        <v>229</v>
      </c>
      <c r="E15" s="74" t="s">
        <v>22</v>
      </c>
      <c r="F15" s="286" t="s">
        <v>228</v>
      </c>
      <c r="G15" s="74" t="s">
        <v>23</v>
      </c>
      <c r="H15" s="73" t="str">
        <f>'Moors League'!P19</f>
        <v>1.08.88</v>
      </c>
      <c r="I15" s="94">
        <f>'Moors League'!Q19</f>
        <v>3</v>
      </c>
    </row>
    <row r="16" spans="1:9" s="171" customFormat="1" ht="21.75" customHeight="1">
      <c r="A16" s="182">
        <v>12</v>
      </c>
      <c r="B16" s="273" t="s">
        <v>94</v>
      </c>
      <c r="C16" s="273" t="s">
        <v>107</v>
      </c>
      <c r="D16" s="286" t="s">
        <v>226</v>
      </c>
      <c r="E16" s="74" t="s">
        <v>20</v>
      </c>
      <c r="F16" s="267" t="s">
        <v>289</v>
      </c>
      <c r="G16" s="74" t="s">
        <v>21</v>
      </c>
      <c r="H16" s="59"/>
      <c r="I16" s="95"/>
    </row>
    <row r="17" spans="1:9" s="171" customFormat="1" ht="21.75" customHeight="1">
      <c r="A17" s="182"/>
      <c r="B17" s="273"/>
      <c r="C17" s="273"/>
      <c r="D17" s="286" t="s">
        <v>248</v>
      </c>
      <c r="E17" s="74" t="s">
        <v>22</v>
      </c>
      <c r="F17" s="267" t="s">
        <v>292</v>
      </c>
      <c r="G17" s="74" t="s">
        <v>23</v>
      </c>
      <c r="H17" s="73">
        <f>'Moors League'!P20</f>
        <v>58.52</v>
      </c>
      <c r="I17" s="94">
        <f>'Moors League'!Q20</f>
        <v>4</v>
      </c>
    </row>
    <row r="18" spans="1:9" s="171" customFormat="1" ht="21.75" customHeight="1">
      <c r="A18" s="182">
        <v>13</v>
      </c>
      <c r="B18" s="273" t="s">
        <v>95</v>
      </c>
      <c r="C18" s="273" t="s">
        <v>108</v>
      </c>
      <c r="D18" s="283" t="s">
        <v>230</v>
      </c>
      <c r="E18" s="74"/>
      <c r="F18" s="289" t="s">
        <v>293</v>
      </c>
      <c r="G18" s="79"/>
      <c r="H18" s="59"/>
      <c r="I18" s="95"/>
    </row>
    <row r="19" spans="1:9" s="171" customFormat="1" ht="21.75" customHeight="1">
      <c r="A19" s="182"/>
      <c r="B19" s="273"/>
      <c r="C19" s="273"/>
      <c r="D19" s="283" t="s">
        <v>231</v>
      </c>
      <c r="E19" s="79"/>
      <c r="F19" s="289" t="s">
        <v>288</v>
      </c>
      <c r="G19" s="79"/>
      <c r="H19" s="73" t="str">
        <f>'Moors League'!P21</f>
        <v>1.05.28</v>
      </c>
      <c r="I19" s="94">
        <f>'Moors League'!Q21</f>
        <v>4</v>
      </c>
    </row>
    <row r="20" spans="1:9" s="171" customFormat="1" ht="21.75" customHeight="1">
      <c r="A20" s="339">
        <v>14</v>
      </c>
      <c r="B20" s="340" t="s">
        <v>97</v>
      </c>
      <c r="C20" s="340" t="s">
        <v>108</v>
      </c>
      <c r="D20" s="329" t="s">
        <v>286</v>
      </c>
      <c r="E20" s="341"/>
      <c r="F20" s="330" t="s">
        <v>251</v>
      </c>
      <c r="G20" s="342"/>
      <c r="H20" s="343"/>
      <c r="I20" s="344"/>
    </row>
    <row r="21" spans="1:10" s="171" customFormat="1" ht="21.75" customHeight="1">
      <c r="A21" s="339"/>
      <c r="B21" s="340"/>
      <c r="C21" s="340"/>
      <c r="D21" s="329" t="s">
        <v>287</v>
      </c>
      <c r="E21" s="341"/>
      <c r="F21" s="330" t="s">
        <v>223</v>
      </c>
      <c r="G21" s="342"/>
      <c r="H21" s="345">
        <f>'Moors League'!P22</f>
        <v>58.82</v>
      </c>
      <c r="I21" s="346">
        <f>'Moors League'!Q22</f>
        <v>5</v>
      </c>
      <c r="J21" s="347" t="s">
        <v>388</v>
      </c>
    </row>
    <row r="22" spans="1:9" s="171" customFormat="1" ht="21.75" customHeight="1">
      <c r="A22" s="182">
        <v>15</v>
      </c>
      <c r="B22" s="273" t="s">
        <v>104</v>
      </c>
      <c r="C22" s="273" t="s">
        <v>109</v>
      </c>
      <c r="D22" s="283" t="s">
        <v>258</v>
      </c>
      <c r="E22" s="73">
        <f>'Moors League'!P23</f>
        <v>41.14</v>
      </c>
      <c r="F22" s="291"/>
      <c r="G22" s="29"/>
      <c r="H22" s="60"/>
      <c r="I22" s="94">
        <f>'Moors League'!Q23</f>
        <v>5</v>
      </c>
    </row>
    <row r="23" spans="1:9" s="171" customFormat="1" ht="21.75" customHeight="1">
      <c r="A23" s="182">
        <v>16</v>
      </c>
      <c r="B23" s="273" t="s">
        <v>106</v>
      </c>
      <c r="C23" s="273" t="s">
        <v>109</v>
      </c>
      <c r="D23" s="283" t="s">
        <v>259</v>
      </c>
      <c r="E23" s="73">
        <f>'Moors League'!P24</f>
        <v>38.41</v>
      </c>
      <c r="F23" s="291"/>
      <c r="G23" s="29"/>
      <c r="H23" s="60"/>
      <c r="I23" s="94">
        <f>'Moors League'!Q24</f>
        <v>5</v>
      </c>
    </row>
    <row r="24" spans="1:9" s="171" customFormat="1" ht="21.75" customHeight="1">
      <c r="A24" s="182">
        <v>17</v>
      </c>
      <c r="B24" s="273" t="s">
        <v>101</v>
      </c>
      <c r="C24" s="273" t="s">
        <v>110</v>
      </c>
      <c r="D24" s="283" t="s">
        <v>253</v>
      </c>
      <c r="E24" s="73">
        <f>'Moors League'!P25</f>
        <v>21.47</v>
      </c>
      <c r="F24" s="291"/>
      <c r="G24" s="29"/>
      <c r="H24" s="60"/>
      <c r="I24" s="94">
        <f>'Moors League'!Q25</f>
        <v>3</v>
      </c>
    </row>
    <row r="25" spans="1:9" s="171" customFormat="1" ht="21.75" customHeight="1">
      <c r="A25" s="182">
        <v>18</v>
      </c>
      <c r="B25" s="273" t="s">
        <v>103</v>
      </c>
      <c r="C25" s="273" t="s">
        <v>110</v>
      </c>
      <c r="D25" s="283" t="s">
        <v>254</v>
      </c>
      <c r="E25" s="73">
        <f>'Moors League'!P26</f>
        <v>20.52</v>
      </c>
      <c r="F25" s="291"/>
      <c r="G25" s="29"/>
      <c r="H25" s="60"/>
      <c r="I25" s="94">
        <f>'Moors League'!Q26</f>
        <v>3</v>
      </c>
    </row>
    <row r="26" spans="1:9" s="171" customFormat="1" ht="21.75" customHeight="1">
      <c r="A26" s="182">
        <v>19</v>
      </c>
      <c r="B26" s="273" t="s">
        <v>98</v>
      </c>
      <c r="C26" s="273" t="s">
        <v>111</v>
      </c>
      <c r="D26" s="283" t="s">
        <v>225</v>
      </c>
      <c r="E26" s="73">
        <f>'Moors League'!P27</f>
        <v>38.47</v>
      </c>
      <c r="F26" s="291"/>
      <c r="G26" s="29"/>
      <c r="H26" s="60"/>
      <c r="I26" s="94">
        <f>'Moors League'!Q27</f>
        <v>2</v>
      </c>
    </row>
    <row r="27" spans="1:9" s="171" customFormat="1" ht="21.75" customHeight="1">
      <c r="A27" s="182">
        <v>20</v>
      </c>
      <c r="B27" s="273" t="s">
        <v>100</v>
      </c>
      <c r="C27" s="273" t="s">
        <v>111</v>
      </c>
      <c r="D27" s="283" t="s">
        <v>261</v>
      </c>
      <c r="E27" s="73">
        <f>'Moors League'!P28</f>
        <v>32.3</v>
      </c>
      <c r="F27" s="291"/>
      <c r="G27" s="29"/>
      <c r="H27" s="60"/>
      <c r="I27" s="94">
        <f>'Moors League'!Q28</f>
        <v>4</v>
      </c>
    </row>
    <row r="28" spans="1:9" s="171" customFormat="1" ht="21.75" customHeight="1">
      <c r="A28" s="182">
        <v>21</v>
      </c>
      <c r="B28" s="273" t="s">
        <v>95</v>
      </c>
      <c r="C28" s="273" t="s">
        <v>112</v>
      </c>
      <c r="D28" s="285" t="s">
        <v>288</v>
      </c>
      <c r="E28" s="73">
        <f>'Moors League'!P29</f>
        <v>32.08</v>
      </c>
      <c r="F28" s="291"/>
      <c r="G28" s="29"/>
      <c r="H28" s="60"/>
      <c r="I28" s="94">
        <f>'Moors League'!Q29</f>
        <v>5</v>
      </c>
    </row>
    <row r="29" spans="1:9" s="171" customFormat="1" ht="21.75" customHeight="1">
      <c r="A29" s="182">
        <v>22</v>
      </c>
      <c r="B29" s="273" t="s">
        <v>97</v>
      </c>
      <c r="C29" s="273" t="s">
        <v>112</v>
      </c>
      <c r="D29" s="283" t="s">
        <v>286</v>
      </c>
      <c r="E29" s="73">
        <f>'Moors League'!P30</f>
        <v>31.66</v>
      </c>
      <c r="F29" s="291"/>
      <c r="G29" s="29"/>
      <c r="H29" s="60"/>
      <c r="I29" s="94">
        <f>'Moors League'!Q30</f>
        <v>4</v>
      </c>
    </row>
    <row r="30" spans="1:9" s="171" customFormat="1" ht="21.75" customHeight="1">
      <c r="A30" s="182">
        <v>23</v>
      </c>
      <c r="B30" s="273" t="s">
        <v>92</v>
      </c>
      <c r="C30" s="273" t="s">
        <v>109</v>
      </c>
      <c r="D30" s="283" t="s">
        <v>224</v>
      </c>
      <c r="E30" s="73">
        <f>'Moors League'!P31</f>
        <v>44.3</v>
      </c>
      <c r="F30" s="291"/>
      <c r="G30" s="29"/>
      <c r="H30" s="60"/>
      <c r="I30" s="94">
        <f>'Moors League'!Q31</f>
        <v>2</v>
      </c>
    </row>
    <row r="31" spans="1:9" s="171" customFormat="1" ht="21.75" customHeight="1">
      <c r="A31" s="182">
        <v>24</v>
      </c>
      <c r="B31" s="273" t="s">
        <v>94</v>
      </c>
      <c r="C31" s="273" t="s">
        <v>109</v>
      </c>
      <c r="D31" s="283" t="s">
        <v>289</v>
      </c>
      <c r="E31" s="73">
        <f>'Moors League'!P32</f>
        <v>35.45</v>
      </c>
      <c r="F31" s="291"/>
      <c r="G31" s="29"/>
      <c r="H31" s="60"/>
      <c r="I31" s="94">
        <f>'Moors League'!Q32</f>
        <v>4</v>
      </c>
    </row>
    <row r="32" spans="1:9" s="171" customFormat="1" ht="21.75" customHeight="1">
      <c r="A32" s="182">
        <v>25</v>
      </c>
      <c r="B32" s="273" t="s">
        <v>104</v>
      </c>
      <c r="C32" s="273" t="s">
        <v>107</v>
      </c>
      <c r="D32" s="286" t="s">
        <v>249</v>
      </c>
      <c r="E32" s="74" t="s">
        <v>20</v>
      </c>
      <c r="F32" s="286" t="s">
        <v>258</v>
      </c>
      <c r="G32" s="74" t="s">
        <v>21</v>
      </c>
      <c r="H32" s="60"/>
      <c r="I32" s="68"/>
    </row>
    <row r="33" spans="1:9" s="171" customFormat="1" ht="21.75" customHeight="1">
      <c r="A33" s="182"/>
      <c r="B33" s="273"/>
      <c r="C33" s="273"/>
      <c r="D33" s="286" t="s">
        <v>260</v>
      </c>
      <c r="E33" s="74" t="s">
        <v>22</v>
      </c>
      <c r="F33" s="286" t="s">
        <v>294</v>
      </c>
      <c r="G33" s="74" t="s">
        <v>23</v>
      </c>
      <c r="H33" s="91" t="str">
        <f>'Moors League'!P33</f>
        <v>1.08.09</v>
      </c>
      <c r="I33" s="96">
        <f>'Moors League'!Q33</f>
        <v>4</v>
      </c>
    </row>
    <row r="34" spans="1:9" s="171" customFormat="1" ht="21.75" customHeight="1">
      <c r="A34" s="310">
        <v>26</v>
      </c>
      <c r="B34" s="328" t="s">
        <v>106</v>
      </c>
      <c r="C34" s="328" t="s">
        <v>107</v>
      </c>
      <c r="D34" s="348" t="s">
        <v>226</v>
      </c>
      <c r="E34" s="322" t="s">
        <v>20</v>
      </c>
      <c r="F34" s="349" t="s">
        <v>259</v>
      </c>
      <c r="G34" s="322" t="s">
        <v>21</v>
      </c>
      <c r="H34" s="337"/>
      <c r="I34" s="338"/>
    </row>
    <row r="35" spans="1:10" s="171" customFormat="1" ht="21.75" customHeight="1">
      <c r="A35" s="310"/>
      <c r="B35" s="328"/>
      <c r="C35" s="328"/>
      <c r="D35" s="348" t="s">
        <v>261</v>
      </c>
      <c r="E35" s="322" t="s">
        <v>22</v>
      </c>
      <c r="F35" s="349" t="s">
        <v>292</v>
      </c>
      <c r="G35" s="322" t="s">
        <v>23</v>
      </c>
      <c r="H35" s="326" t="str">
        <f>'Moors League'!P34</f>
        <v>1.01.27</v>
      </c>
      <c r="I35" s="327">
        <f>'Moors League'!Q34</f>
        <v>5</v>
      </c>
      <c r="J35" s="347" t="s">
        <v>388</v>
      </c>
    </row>
    <row r="36" spans="1:9" s="171" customFormat="1" ht="21.75" customHeight="1">
      <c r="A36" s="182">
        <v>27</v>
      </c>
      <c r="B36" s="273" t="s">
        <v>113</v>
      </c>
      <c r="C36" s="273" t="s">
        <v>108</v>
      </c>
      <c r="D36" s="283" t="s">
        <v>284</v>
      </c>
      <c r="E36" s="74"/>
      <c r="F36" s="290" t="s">
        <v>253</v>
      </c>
      <c r="G36" s="74"/>
      <c r="H36" s="61"/>
      <c r="I36" s="97"/>
    </row>
    <row r="37" spans="1:9" s="171" customFormat="1" ht="21.75" customHeight="1">
      <c r="A37" s="182"/>
      <c r="B37" s="352" t="s">
        <v>276</v>
      </c>
      <c r="C37" s="273"/>
      <c r="D37" s="355" t="s">
        <v>231</v>
      </c>
      <c r="E37" s="74"/>
      <c r="F37" s="290" t="s">
        <v>290</v>
      </c>
      <c r="G37" s="74"/>
      <c r="H37" s="91" t="str">
        <f>'Moors League'!P35</f>
        <v>1.14.19</v>
      </c>
      <c r="I37" s="96">
        <f>'Moors League'!Q35</f>
        <v>0</v>
      </c>
    </row>
    <row r="38" spans="1:9" s="171" customFormat="1" ht="21.75" customHeight="1">
      <c r="A38" s="182">
        <v>28</v>
      </c>
      <c r="B38" s="273" t="s">
        <v>114</v>
      </c>
      <c r="C38" s="273" t="s">
        <v>108</v>
      </c>
      <c r="D38" s="283" t="s">
        <v>252</v>
      </c>
      <c r="E38" s="74"/>
      <c r="F38" s="289" t="s">
        <v>285</v>
      </c>
      <c r="G38" s="79"/>
      <c r="H38" s="61"/>
      <c r="I38" s="97"/>
    </row>
    <row r="39" spans="1:9" s="171" customFormat="1" ht="21.75" customHeight="1">
      <c r="A39" s="182"/>
      <c r="B39" s="273"/>
      <c r="C39" s="273"/>
      <c r="D39" s="283" t="s">
        <v>254</v>
      </c>
      <c r="E39" s="74"/>
      <c r="F39" s="289" t="s">
        <v>291</v>
      </c>
      <c r="G39" s="74"/>
      <c r="H39" s="91" t="str">
        <f>'Moors League'!P36</f>
        <v>1.08.28</v>
      </c>
      <c r="I39" s="96">
        <f>'Moors League'!Q36</f>
        <v>4</v>
      </c>
    </row>
    <row r="40" spans="1:9" s="171" customFormat="1" ht="21.75" customHeight="1">
      <c r="A40" s="182">
        <v>29</v>
      </c>
      <c r="B40" s="273" t="s">
        <v>98</v>
      </c>
      <c r="C40" s="273" t="s">
        <v>115</v>
      </c>
      <c r="D40" s="286" t="s">
        <v>250</v>
      </c>
      <c r="E40" s="74" t="s">
        <v>20</v>
      </c>
      <c r="F40" s="286" t="s">
        <v>227</v>
      </c>
      <c r="G40" s="74" t="s">
        <v>21</v>
      </c>
      <c r="H40" s="59"/>
      <c r="I40" s="95"/>
    </row>
    <row r="41" spans="1:9" s="171" customFormat="1" ht="21.75" customHeight="1">
      <c r="A41" s="182"/>
      <c r="B41" s="273"/>
      <c r="C41" s="273"/>
      <c r="D41" s="286" t="s">
        <v>225</v>
      </c>
      <c r="E41" s="74" t="s">
        <v>22</v>
      </c>
      <c r="F41" s="286" t="s">
        <v>294</v>
      </c>
      <c r="G41" s="74" t="s">
        <v>23</v>
      </c>
      <c r="H41" s="91" t="str">
        <f>'Moors League'!P37</f>
        <v>1.12.71</v>
      </c>
      <c r="I41" s="96">
        <f>'Moors League'!Q37</f>
        <v>2</v>
      </c>
    </row>
    <row r="42" spans="1:9" s="171" customFormat="1" ht="21.75" customHeight="1">
      <c r="A42" s="182">
        <v>30</v>
      </c>
      <c r="B42" s="273" t="s">
        <v>116</v>
      </c>
      <c r="C42" s="273" t="s">
        <v>115</v>
      </c>
      <c r="D42" s="286" t="s">
        <v>226</v>
      </c>
      <c r="E42" s="74" t="s">
        <v>20</v>
      </c>
      <c r="F42" s="267" t="s">
        <v>259</v>
      </c>
      <c r="G42" s="74" t="s">
        <v>21</v>
      </c>
      <c r="H42" s="59"/>
      <c r="I42" s="95"/>
    </row>
    <row r="43" spans="1:9" s="171" customFormat="1" ht="21.75" customHeight="1">
      <c r="A43" s="182"/>
      <c r="B43" s="273"/>
      <c r="C43" s="273"/>
      <c r="D43" s="286" t="s">
        <v>261</v>
      </c>
      <c r="E43" s="74" t="s">
        <v>22</v>
      </c>
      <c r="F43" s="286" t="s">
        <v>292</v>
      </c>
      <c r="G43" s="74" t="s">
        <v>23</v>
      </c>
      <c r="H43" s="100" t="str">
        <f>'Moors League'!P38</f>
        <v>1.01.07</v>
      </c>
      <c r="I43" s="98">
        <f>'Moors League'!Q38</f>
        <v>4</v>
      </c>
    </row>
    <row r="44" spans="1:9" s="32" customFormat="1" ht="21.75" customHeight="1">
      <c r="A44" s="182">
        <v>31</v>
      </c>
      <c r="B44" s="273" t="s">
        <v>92</v>
      </c>
      <c r="C44" s="273" t="s">
        <v>96</v>
      </c>
      <c r="D44" s="283" t="s">
        <v>229</v>
      </c>
      <c r="E44" s="73">
        <f>'Moors League'!P39</f>
        <v>36.3</v>
      </c>
      <c r="F44" s="291"/>
      <c r="G44" s="39"/>
      <c r="H44" s="55"/>
      <c r="I44" s="98">
        <f>'Moors League'!Q39</f>
        <v>4</v>
      </c>
    </row>
    <row r="45" spans="1:9" s="32" customFormat="1" ht="21.75" customHeight="1">
      <c r="A45" s="182">
        <v>32</v>
      </c>
      <c r="B45" s="273" t="s">
        <v>94</v>
      </c>
      <c r="C45" s="273" t="s">
        <v>96</v>
      </c>
      <c r="D45" s="283" t="s">
        <v>248</v>
      </c>
      <c r="E45" s="73">
        <f>'Moors League'!P40</f>
        <v>28.86</v>
      </c>
      <c r="F45" s="291"/>
      <c r="G45" s="39"/>
      <c r="H45" s="55"/>
      <c r="I45" s="98">
        <f>'Moors League'!Q40</f>
        <v>4</v>
      </c>
    </row>
    <row r="46" spans="1:9" s="32" customFormat="1" ht="21.75" customHeight="1">
      <c r="A46" s="182">
        <v>33</v>
      </c>
      <c r="B46" s="273" t="s">
        <v>95</v>
      </c>
      <c r="C46" s="273" t="s">
        <v>117</v>
      </c>
      <c r="D46" s="285" t="s">
        <v>288</v>
      </c>
      <c r="E46" s="73">
        <f>'Moors League'!P41</f>
        <v>35.8</v>
      </c>
      <c r="F46" s="291"/>
      <c r="G46" s="39"/>
      <c r="H46" s="55"/>
      <c r="I46" s="98">
        <f>'Moors League'!Q41</f>
        <v>5</v>
      </c>
    </row>
    <row r="47" spans="1:9" s="32" customFormat="1" ht="21.75" customHeight="1">
      <c r="A47" s="182">
        <v>34</v>
      </c>
      <c r="B47" s="273" t="s">
        <v>97</v>
      </c>
      <c r="C47" s="273" t="s">
        <v>117</v>
      </c>
      <c r="D47" s="283" t="s">
        <v>287</v>
      </c>
      <c r="E47" s="73">
        <f>'Moors League'!P42</f>
        <v>41.05</v>
      </c>
      <c r="F47" s="291"/>
      <c r="G47" s="39"/>
      <c r="H47" s="55"/>
      <c r="I47" s="98">
        <f>'Moors League'!Q42</f>
        <v>2</v>
      </c>
    </row>
    <row r="48" spans="1:9" s="32" customFormat="1" ht="21.75" customHeight="1">
      <c r="A48" s="182">
        <v>35</v>
      </c>
      <c r="B48" s="273" t="s">
        <v>98</v>
      </c>
      <c r="C48" s="273" t="s">
        <v>118</v>
      </c>
      <c r="D48" s="283" t="s">
        <v>227</v>
      </c>
      <c r="E48" s="73">
        <f>'Moors League'!P43</f>
        <v>34.2</v>
      </c>
      <c r="F48" s="291"/>
      <c r="G48" s="39"/>
      <c r="H48" s="55"/>
      <c r="I48" s="98">
        <f>'Moors League'!Q43</f>
        <v>1</v>
      </c>
    </row>
    <row r="49" spans="1:9" s="32" customFormat="1" ht="21.75" customHeight="1">
      <c r="A49" s="182">
        <v>36</v>
      </c>
      <c r="B49" s="273" t="s">
        <v>100</v>
      </c>
      <c r="C49" s="273" t="s">
        <v>118</v>
      </c>
      <c r="D49" s="283" t="s">
        <v>259</v>
      </c>
      <c r="E49" s="73">
        <f>'Moors League'!P44</f>
        <v>29.34</v>
      </c>
      <c r="F49" s="291"/>
      <c r="G49" s="39"/>
      <c r="H49" s="55"/>
      <c r="I49" s="98">
        <f>'Moors League'!Q44</f>
        <v>3</v>
      </c>
    </row>
    <row r="50" spans="1:9" s="32" customFormat="1" ht="21.75" customHeight="1">
      <c r="A50" s="182">
        <v>37</v>
      </c>
      <c r="B50" s="273" t="s">
        <v>101</v>
      </c>
      <c r="C50" s="273" t="s">
        <v>119</v>
      </c>
      <c r="D50" s="283" t="s">
        <v>290</v>
      </c>
      <c r="E50" s="73">
        <f>'Moors League'!P45</f>
        <v>24.85</v>
      </c>
      <c r="F50" s="293"/>
      <c r="G50" s="39"/>
      <c r="H50" s="55"/>
      <c r="I50" s="98">
        <f>'Moors League'!Q45</f>
        <v>4</v>
      </c>
    </row>
    <row r="51" spans="1:9" s="32" customFormat="1" ht="21.75" customHeight="1">
      <c r="A51" s="182">
        <v>38</v>
      </c>
      <c r="B51" s="273" t="s">
        <v>103</v>
      </c>
      <c r="C51" s="273" t="s">
        <v>119</v>
      </c>
      <c r="D51" s="283" t="s">
        <v>291</v>
      </c>
      <c r="E51" s="73">
        <f>'Moors League'!P46</f>
        <v>21.78</v>
      </c>
      <c r="F51" s="291"/>
      <c r="G51" s="39"/>
      <c r="H51" s="55"/>
      <c r="I51" s="98">
        <f>'Moors League'!Q46</f>
        <v>5</v>
      </c>
    </row>
    <row r="52" spans="1:9" s="32" customFormat="1" ht="21.75" customHeight="1">
      <c r="A52" s="182">
        <v>39</v>
      </c>
      <c r="B52" s="273" t="s">
        <v>104</v>
      </c>
      <c r="C52" s="273" t="s">
        <v>96</v>
      </c>
      <c r="D52" s="283" t="s">
        <v>260</v>
      </c>
      <c r="E52" s="73">
        <f>'Moors League'!P47</f>
        <v>36.56</v>
      </c>
      <c r="F52" s="291"/>
      <c r="G52" s="39"/>
      <c r="H52" s="55"/>
      <c r="I52" s="98">
        <f>'Moors League'!Q47</f>
        <v>4</v>
      </c>
    </row>
    <row r="53" spans="1:9" s="32" customFormat="1" ht="21.75" customHeight="1">
      <c r="A53" s="182">
        <v>40</v>
      </c>
      <c r="B53" s="273" t="s">
        <v>106</v>
      </c>
      <c r="C53" s="273" t="s">
        <v>96</v>
      </c>
      <c r="D53" s="283" t="s">
        <v>261</v>
      </c>
      <c r="E53" s="73">
        <f>'Moors League'!P48</f>
        <v>31.68</v>
      </c>
      <c r="F53" s="291"/>
      <c r="G53" s="39"/>
      <c r="H53" s="55"/>
      <c r="I53" s="98">
        <f>'Moors League'!Q48</f>
        <v>5</v>
      </c>
    </row>
    <row r="54" spans="1:9" s="32" customFormat="1" ht="21.75" customHeight="1">
      <c r="A54" s="182">
        <v>41</v>
      </c>
      <c r="B54" s="273" t="s">
        <v>92</v>
      </c>
      <c r="C54" s="273" t="s">
        <v>108</v>
      </c>
      <c r="D54" s="283" t="s">
        <v>283</v>
      </c>
      <c r="E54" s="76"/>
      <c r="F54" s="290" t="s">
        <v>228</v>
      </c>
      <c r="G54" s="80"/>
      <c r="H54" s="56"/>
      <c r="I54" s="68"/>
    </row>
    <row r="55" spans="1:9" s="32" customFormat="1" ht="21.75" customHeight="1">
      <c r="A55" s="182"/>
      <c r="B55" s="269"/>
      <c r="C55" s="269"/>
      <c r="D55" s="283" t="s">
        <v>224</v>
      </c>
      <c r="E55" s="76"/>
      <c r="F55" s="289" t="s">
        <v>229</v>
      </c>
      <c r="G55" s="80"/>
      <c r="H55" s="82" t="str">
        <f>'Moors League'!P49</f>
        <v>1.01.36</v>
      </c>
      <c r="I55" s="98">
        <f>'Moors League'!Q49</f>
        <v>2</v>
      </c>
    </row>
    <row r="56" spans="1:9" s="32" customFormat="1" ht="21.75" customHeight="1">
      <c r="A56" s="182">
        <v>42</v>
      </c>
      <c r="B56" s="273" t="s">
        <v>94</v>
      </c>
      <c r="C56" s="273" t="s">
        <v>108</v>
      </c>
      <c r="D56" s="283" t="s">
        <v>226</v>
      </c>
      <c r="E56" s="76"/>
      <c r="F56" s="290" t="s">
        <v>289</v>
      </c>
      <c r="G56" s="80"/>
      <c r="H56" s="56"/>
      <c r="I56" s="68"/>
    </row>
    <row r="57" spans="1:9" s="32" customFormat="1" ht="21.75" customHeight="1">
      <c r="A57" s="182"/>
      <c r="B57" s="269"/>
      <c r="C57" s="269"/>
      <c r="D57" s="283" t="s">
        <v>292</v>
      </c>
      <c r="E57" s="76"/>
      <c r="F57" s="290" t="s">
        <v>248</v>
      </c>
      <c r="G57" s="80"/>
      <c r="H57" s="73">
        <f>'Moors League'!P50</f>
        <v>51.22</v>
      </c>
      <c r="I57" s="94">
        <f>'Moors League'!Q50</f>
        <v>3</v>
      </c>
    </row>
    <row r="58" spans="1:9" s="32" customFormat="1" ht="21.75" customHeight="1">
      <c r="A58" s="182">
        <v>43</v>
      </c>
      <c r="B58" s="273" t="s">
        <v>95</v>
      </c>
      <c r="C58" s="273" t="s">
        <v>107</v>
      </c>
      <c r="D58" s="286" t="s">
        <v>288</v>
      </c>
      <c r="E58" s="76" t="s">
        <v>20</v>
      </c>
      <c r="F58" s="286" t="s">
        <v>293</v>
      </c>
      <c r="G58" s="80" t="s">
        <v>21</v>
      </c>
      <c r="H58" s="56"/>
      <c r="I58" s="68"/>
    </row>
    <row r="59" spans="1:9" s="32" customFormat="1" ht="21.75" customHeight="1">
      <c r="A59" s="182"/>
      <c r="B59" s="269"/>
      <c r="C59" s="269"/>
      <c r="D59" s="286" t="s">
        <v>230</v>
      </c>
      <c r="E59" s="76" t="s">
        <v>22</v>
      </c>
      <c r="F59" s="286" t="s">
        <v>231</v>
      </c>
      <c r="G59" s="80" t="s">
        <v>23</v>
      </c>
      <c r="H59" s="73" t="str">
        <f>'Moors League'!P51</f>
        <v>1.14.24</v>
      </c>
      <c r="I59" s="94">
        <f>'Moors League'!Q51</f>
        <v>4</v>
      </c>
    </row>
    <row r="60" spans="1:9" s="32" customFormat="1" ht="21.75" customHeight="1">
      <c r="A60" s="182">
        <v>44</v>
      </c>
      <c r="B60" s="273" t="s">
        <v>97</v>
      </c>
      <c r="C60" s="273" t="s">
        <v>107</v>
      </c>
      <c r="D60" s="286" t="s">
        <v>287</v>
      </c>
      <c r="E60" s="76" t="s">
        <v>20</v>
      </c>
      <c r="F60" s="286" t="s">
        <v>223</v>
      </c>
      <c r="G60" s="80" t="s">
        <v>21</v>
      </c>
      <c r="H60" s="56"/>
      <c r="I60" s="68"/>
    </row>
    <row r="61" spans="1:10" s="32" customFormat="1" ht="21.75" customHeight="1">
      <c r="A61" s="182"/>
      <c r="B61" s="269"/>
      <c r="C61" s="269"/>
      <c r="D61" s="267" t="s">
        <v>251</v>
      </c>
      <c r="E61" s="76" t="s">
        <v>22</v>
      </c>
      <c r="F61" s="292" t="s">
        <v>286</v>
      </c>
      <c r="G61" s="80" t="s">
        <v>23</v>
      </c>
      <c r="H61" s="318" t="str">
        <f>'Moors League'!P52</f>
        <v>1.10.93</v>
      </c>
      <c r="I61" s="94">
        <f>'Moors League'!Q52</f>
        <v>5</v>
      </c>
      <c r="J61" s="350" t="s">
        <v>388</v>
      </c>
    </row>
    <row r="62" spans="1:9" s="32" customFormat="1" ht="21.75" customHeight="1">
      <c r="A62" s="182">
        <v>45</v>
      </c>
      <c r="B62" s="273" t="s">
        <v>104</v>
      </c>
      <c r="C62" s="273" t="s">
        <v>120</v>
      </c>
      <c r="D62" s="283" t="s">
        <v>258</v>
      </c>
      <c r="E62" s="73">
        <f>'Moors League'!P53</f>
        <v>31.18</v>
      </c>
      <c r="F62" s="291"/>
      <c r="G62" s="39"/>
      <c r="H62" s="55"/>
      <c r="I62" s="98">
        <f>'Moors League'!Q57</f>
        <v>3</v>
      </c>
    </row>
    <row r="63" spans="1:9" s="32" customFormat="1" ht="21.75" customHeight="1">
      <c r="A63" s="182">
        <v>46</v>
      </c>
      <c r="B63" s="273" t="s">
        <v>106</v>
      </c>
      <c r="C63" s="273" t="s">
        <v>120</v>
      </c>
      <c r="D63" s="283" t="s">
        <v>259</v>
      </c>
      <c r="E63" s="73">
        <f>'Moors League'!P54</f>
        <v>28.93</v>
      </c>
      <c r="F63" s="291"/>
      <c r="G63" s="39"/>
      <c r="H63" s="55"/>
      <c r="I63" s="98">
        <f>'Moors League'!Q58</f>
        <v>4</v>
      </c>
    </row>
    <row r="64" spans="1:9" s="32" customFormat="1" ht="21.75" customHeight="1">
      <c r="A64" s="182">
        <v>47</v>
      </c>
      <c r="B64" s="273" t="s">
        <v>101</v>
      </c>
      <c r="C64" s="273" t="s">
        <v>121</v>
      </c>
      <c r="D64" s="283" t="s">
        <v>290</v>
      </c>
      <c r="E64" s="73">
        <f>'Moors League'!P55</f>
        <v>19.53</v>
      </c>
      <c r="F64" s="293"/>
      <c r="G64" s="39"/>
      <c r="H64" s="55"/>
      <c r="I64" s="98">
        <f>'Moors League'!Q59</f>
        <v>3</v>
      </c>
    </row>
    <row r="65" spans="1:9" s="32" customFormat="1" ht="21.75" customHeight="1">
      <c r="A65" s="182">
        <v>48</v>
      </c>
      <c r="B65" s="273" t="s">
        <v>103</v>
      </c>
      <c r="C65" s="273" t="s">
        <v>121</v>
      </c>
      <c r="D65" s="283" t="s">
        <v>252</v>
      </c>
      <c r="E65" s="73">
        <f>'Moors League'!P56</f>
        <v>18.59</v>
      </c>
      <c r="F65" s="291"/>
      <c r="G65" s="39"/>
      <c r="H65" s="55"/>
      <c r="I65" s="98">
        <f>'Moors League'!Q60</f>
        <v>5</v>
      </c>
    </row>
    <row r="66" spans="1:9" s="32" customFormat="1" ht="21.75" customHeight="1">
      <c r="A66" s="182">
        <v>49</v>
      </c>
      <c r="B66" s="273" t="s">
        <v>98</v>
      </c>
      <c r="C66" s="273" t="s">
        <v>122</v>
      </c>
      <c r="D66" s="283" t="s">
        <v>250</v>
      </c>
      <c r="E66" s="73">
        <f>'Moors League'!P57</f>
        <v>38.88</v>
      </c>
      <c r="F66" s="291"/>
      <c r="G66" s="39"/>
      <c r="H66" s="55"/>
      <c r="I66" s="98">
        <f>'Moors League'!Q61</f>
        <v>3</v>
      </c>
    </row>
    <row r="67" spans="1:9" s="32" customFormat="1" ht="21.75" customHeight="1">
      <c r="A67" s="182">
        <v>50</v>
      </c>
      <c r="B67" s="273" t="s">
        <v>100</v>
      </c>
      <c r="C67" s="273" t="s">
        <v>122</v>
      </c>
      <c r="D67" s="283" t="s">
        <v>261</v>
      </c>
      <c r="E67" s="73">
        <f>'Moors League'!P58</f>
        <v>35.11</v>
      </c>
      <c r="F67" s="291"/>
      <c r="G67" s="39"/>
      <c r="H67" s="55"/>
      <c r="I67" s="98">
        <f>'Moors League'!Q62</f>
        <v>3</v>
      </c>
    </row>
    <row r="68" spans="1:9" s="32" customFormat="1" ht="21.75" customHeight="1">
      <c r="A68" s="182">
        <v>51</v>
      </c>
      <c r="B68" s="273" t="s">
        <v>95</v>
      </c>
      <c r="C68" s="273" t="s">
        <v>109</v>
      </c>
      <c r="D68" s="283" t="s">
        <v>293</v>
      </c>
      <c r="E68" s="73">
        <f>'Moors League'!P59</f>
        <v>46.02</v>
      </c>
      <c r="F68" s="291"/>
      <c r="G68" s="39"/>
      <c r="H68" s="55"/>
      <c r="I68" s="98">
        <f>'Moors League'!Q63</f>
        <v>4</v>
      </c>
    </row>
    <row r="69" spans="1:9" s="32" customFormat="1" ht="21.75" customHeight="1">
      <c r="A69" s="182">
        <v>52</v>
      </c>
      <c r="B69" s="273" t="s">
        <v>97</v>
      </c>
      <c r="C69" s="273" t="s">
        <v>109</v>
      </c>
      <c r="D69" s="283" t="s">
        <v>223</v>
      </c>
      <c r="E69" s="73">
        <f>'Moors League'!P60</f>
        <v>41.86</v>
      </c>
      <c r="F69" s="291"/>
      <c r="G69" s="39"/>
      <c r="H69" s="55"/>
      <c r="I69" s="98">
        <f>'Moors League'!Q64</f>
        <v>5</v>
      </c>
    </row>
    <row r="70" spans="1:9" s="32" customFormat="1" ht="21.75" customHeight="1">
      <c r="A70" s="182">
        <v>53</v>
      </c>
      <c r="B70" s="273" t="s">
        <v>92</v>
      </c>
      <c r="C70" s="273" t="s">
        <v>112</v>
      </c>
      <c r="D70" s="283" t="s">
        <v>228</v>
      </c>
      <c r="E70" s="73">
        <f>'Moors League'!P61</f>
        <v>32.67</v>
      </c>
      <c r="F70" s="291"/>
      <c r="G70" s="39"/>
      <c r="H70" s="55"/>
      <c r="I70" s="98">
        <f>'Moors League'!Q65</f>
        <v>0</v>
      </c>
    </row>
    <row r="71" spans="1:9" s="32" customFormat="1" ht="21.75" customHeight="1">
      <c r="A71" s="182">
        <v>54</v>
      </c>
      <c r="B71" s="273" t="s">
        <v>94</v>
      </c>
      <c r="C71" s="273" t="s">
        <v>112</v>
      </c>
      <c r="D71" s="283" t="s">
        <v>248</v>
      </c>
      <c r="E71" s="73">
        <f>'Moors League'!P62</f>
        <v>26.5</v>
      </c>
      <c r="F71" s="291"/>
      <c r="G71" s="39"/>
      <c r="H71" s="55"/>
      <c r="I71" s="98">
        <f>'Moors League'!Q66</f>
        <v>5</v>
      </c>
    </row>
    <row r="72" spans="1:9" s="32" customFormat="1" ht="21.75" customHeight="1">
      <c r="A72" s="182">
        <v>55</v>
      </c>
      <c r="B72" s="273" t="s">
        <v>104</v>
      </c>
      <c r="C72" s="273" t="s">
        <v>108</v>
      </c>
      <c r="D72" s="283" t="s">
        <v>249</v>
      </c>
      <c r="E72" s="276"/>
      <c r="F72" s="289" t="s">
        <v>260</v>
      </c>
      <c r="G72" s="277"/>
      <c r="H72" s="56"/>
      <c r="I72" s="68"/>
    </row>
    <row r="73" spans="1:9" s="32" customFormat="1" ht="21.75" customHeight="1">
      <c r="A73" s="182"/>
      <c r="B73" s="269"/>
      <c r="C73" s="269"/>
      <c r="D73" s="283" t="s">
        <v>294</v>
      </c>
      <c r="E73" s="276"/>
      <c r="F73" s="289" t="s">
        <v>258</v>
      </c>
      <c r="G73" s="80"/>
      <c r="H73" s="73">
        <f>'Moors League'!P63</f>
        <v>59.72</v>
      </c>
      <c r="I73" s="94">
        <f>'Moors League'!Q63</f>
        <v>4</v>
      </c>
    </row>
    <row r="74" spans="1:9" s="32" customFormat="1" ht="21.75" customHeight="1">
      <c r="A74" s="182">
        <v>56</v>
      </c>
      <c r="B74" s="273" t="s">
        <v>106</v>
      </c>
      <c r="C74" s="273" t="s">
        <v>108</v>
      </c>
      <c r="D74" s="283" t="s">
        <v>259</v>
      </c>
      <c r="E74" s="76"/>
      <c r="F74" s="289" t="s">
        <v>292</v>
      </c>
      <c r="G74" s="277"/>
      <c r="H74" s="55"/>
      <c r="I74" s="67"/>
    </row>
    <row r="75" spans="1:10" s="32" customFormat="1" ht="21.75" customHeight="1">
      <c r="A75" s="182"/>
      <c r="B75" s="269"/>
      <c r="C75" s="269"/>
      <c r="D75" s="283" t="s">
        <v>226</v>
      </c>
      <c r="E75" s="76"/>
      <c r="F75" s="289" t="s">
        <v>261</v>
      </c>
      <c r="G75" s="277"/>
      <c r="H75" s="318">
        <f>'Moors League'!P64</f>
        <v>53.83</v>
      </c>
      <c r="I75" s="94">
        <f>'Moors League'!Q64</f>
        <v>5</v>
      </c>
      <c r="J75" s="350" t="s">
        <v>388</v>
      </c>
    </row>
    <row r="76" spans="1:9" s="32" customFormat="1" ht="21.75" customHeight="1">
      <c r="A76" s="182">
        <v>57</v>
      </c>
      <c r="B76" s="273" t="s">
        <v>113</v>
      </c>
      <c r="C76" s="273" t="s">
        <v>107</v>
      </c>
      <c r="D76" s="267" t="s">
        <v>253</v>
      </c>
      <c r="E76" s="76" t="s">
        <v>20</v>
      </c>
      <c r="F76" s="287" t="s">
        <v>290</v>
      </c>
      <c r="G76" s="80" t="s">
        <v>21</v>
      </c>
      <c r="H76" s="56"/>
      <c r="I76" s="68"/>
    </row>
    <row r="77" spans="1:9" s="32" customFormat="1" ht="21.75" customHeight="1">
      <c r="A77" s="182"/>
      <c r="B77" s="353" t="s">
        <v>276</v>
      </c>
      <c r="C77" s="269"/>
      <c r="D77" s="287" t="s">
        <v>284</v>
      </c>
      <c r="E77" s="76" t="s">
        <v>22</v>
      </c>
      <c r="F77" s="354" t="s">
        <v>231</v>
      </c>
      <c r="G77" s="80" t="s">
        <v>23</v>
      </c>
      <c r="H77" s="73" t="str">
        <f>'Moors League'!P65</f>
        <v>DSQ</v>
      </c>
      <c r="I77" s="94">
        <f>'Moors League'!Q65</f>
        <v>0</v>
      </c>
    </row>
    <row r="78" spans="1:9" s="32" customFormat="1" ht="21.75" customHeight="1">
      <c r="A78" s="182">
        <v>58</v>
      </c>
      <c r="B78" s="273" t="s">
        <v>114</v>
      </c>
      <c r="C78" s="273" t="s">
        <v>107</v>
      </c>
      <c r="D78" s="286" t="s">
        <v>254</v>
      </c>
      <c r="E78" s="76" t="s">
        <v>20</v>
      </c>
      <c r="F78" s="292" t="s">
        <v>291</v>
      </c>
      <c r="G78" s="80" t="s">
        <v>21</v>
      </c>
      <c r="H78" s="351" t="s">
        <v>440</v>
      </c>
      <c r="I78" s="68"/>
    </row>
    <row r="79" spans="1:9" s="32" customFormat="1" ht="21.75" customHeight="1">
      <c r="A79" s="182"/>
      <c r="B79" s="269"/>
      <c r="C79" s="269"/>
      <c r="D79" s="286" t="s">
        <v>252</v>
      </c>
      <c r="E79" s="76" t="s">
        <v>22</v>
      </c>
      <c r="F79" s="292" t="s">
        <v>285</v>
      </c>
      <c r="G79" s="80" t="s">
        <v>23</v>
      </c>
      <c r="H79" s="73" t="str">
        <f>'Moors League'!P66</f>
        <v>1.19.83</v>
      </c>
      <c r="I79" s="94">
        <f>'Moors League'!Q66</f>
        <v>5</v>
      </c>
    </row>
    <row r="80" spans="1:9" s="32" customFormat="1" ht="21.75" customHeight="1">
      <c r="A80" s="182">
        <v>59</v>
      </c>
      <c r="B80" s="273" t="s">
        <v>123</v>
      </c>
      <c r="C80" s="273" t="s">
        <v>124</v>
      </c>
      <c r="D80" s="283" t="s">
        <v>227</v>
      </c>
      <c r="E80" s="76"/>
      <c r="F80" s="289" t="s">
        <v>294</v>
      </c>
      <c r="G80" s="80"/>
      <c r="H80" s="55"/>
      <c r="I80" s="67"/>
    </row>
    <row r="81" spans="1:9" s="32" customFormat="1" ht="21.75" customHeight="1">
      <c r="A81" s="182"/>
      <c r="B81" s="269"/>
      <c r="C81" s="269"/>
      <c r="D81" s="283" t="s">
        <v>225</v>
      </c>
      <c r="E81" s="76"/>
      <c r="F81" s="289" t="s">
        <v>250</v>
      </c>
      <c r="G81" s="80"/>
      <c r="H81" s="73" t="str">
        <f>'Moors League'!P67</f>
        <v>1.01.72</v>
      </c>
      <c r="I81" s="94">
        <f>'Moors League'!Q67</f>
        <v>3</v>
      </c>
    </row>
    <row r="82" spans="1:9" s="32" customFormat="1" ht="21.75" customHeight="1">
      <c r="A82" s="182">
        <v>60</v>
      </c>
      <c r="B82" s="273" t="s">
        <v>116</v>
      </c>
      <c r="C82" s="273" t="s">
        <v>124</v>
      </c>
      <c r="D82" s="283" t="s">
        <v>261</v>
      </c>
      <c r="E82" s="76"/>
      <c r="F82" s="289" t="s">
        <v>292</v>
      </c>
      <c r="G82" s="277"/>
      <c r="H82" s="55"/>
      <c r="I82" s="67"/>
    </row>
    <row r="83" spans="1:9" s="32" customFormat="1" ht="21.75" customHeight="1">
      <c r="A83" s="182"/>
      <c r="B83" s="269"/>
      <c r="C83" s="269"/>
      <c r="D83" s="283" t="s">
        <v>226</v>
      </c>
      <c r="E83" s="76"/>
      <c r="F83" s="290" t="s">
        <v>259</v>
      </c>
      <c r="G83" s="277"/>
      <c r="H83" s="73">
        <f>'Moors League'!P68</f>
        <v>54.33</v>
      </c>
      <c r="I83" s="94">
        <f>'Moors League'!Q68</f>
        <v>4</v>
      </c>
    </row>
    <row r="84" spans="1:9" s="32" customFormat="1" ht="21.75" customHeight="1">
      <c r="A84" s="310">
        <v>61</v>
      </c>
      <c r="B84" s="328" t="s">
        <v>125</v>
      </c>
      <c r="C84" s="328" t="s">
        <v>126</v>
      </c>
      <c r="D84" s="329" t="s">
        <v>290</v>
      </c>
      <c r="E84" s="313"/>
      <c r="F84" s="330" t="s">
        <v>291</v>
      </c>
      <c r="G84" s="315"/>
      <c r="H84" s="55"/>
      <c r="I84" s="67"/>
    </row>
    <row r="85" spans="1:9" s="32" customFormat="1" ht="21.75" customHeight="1">
      <c r="A85" s="310"/>
      <c r="B85" s="320" t="s">
        <v>276</v>
      </c>
      <c r="C85" s="331"/>
      <c r="D85" s="329" t="s">
        <v>288</v>
      </c>
      <c r="E85" s="313"/>
      <c r="F85" s="330" t="s">
        <v>223</v>
      </c>
      <c r="G85" s="332"/>
      <c r="H85" s="55"/>
      <c r="I85" s="67"/>
    </row>
    <row r="86" spans="1:9" s="32" customFormat="1" ht="21.75" customHeight="1">
      <c r="A86" s="310"/>
      <c r="B86" s="331"/>
      <c r="C86" s="331"/>
      <c r="D86" s="329" t="s">
        <v>258</v>
      </c>
      <c r="E86" s="313"/>
      <c r="F86" s="330" t="s">
        <v>259</v>
      </c>
      <c r="G86" s="315"/>
      <c r="H86" s="55"/>
      <c r="I86" s="67"/>
    </row>
    <row r="87" spans="1:9" s="32" customFormat="1" ht="21.75" customHeight="1">
      <c r="A87" s="310" t="s">
        <v>24</v>
      </c>
      <c r="B87" s="331"/>
      <c r="C87" s="331"/>
      <c r="D87" s="329" t="s">
        <v>250</v>
      </c>
      <c r="E87" s="313"/>
      <c r="F87" s="334" t="s">
        <v>261</v>
      </c>
      <c r="G87" s="332"/>
      <c r="H87" s="55"/>
      <c r="I87" s="67"/>
    </row>
    <row r="88" spans="1:9" s="32" customFormat="1" ht="21.75" customHeight="1" thickBot="1">
      <c r="A88" s="310"/>
      <c r="B88" s="331"/>
      <c r="C88" s="331"/>
      <c r="D88" s="329" t="s">
        <v>229</v>
      </c>
      <c r="E88" s="313"/>
      <c r="F88" s="330" t="s">
        <v>248</v>
      </c>
      <c r="G88" s="333"/>
      <c r="H88" s="93" t="str">
        <f>'Moors League'!P69</f>
        <v>2.23.94</v>
      </c>
      <c r="I88" s="99">
        <f>'Moors League'!Q69</f>
        <v>0</v>
      </c>
    </row>
    <row r="89" spans="5:9" ht="24.75" customHeight="1" thickBot="1">
      <c r="E89" s="279"/>
      <c r="F89" s="175"/>
      <c r="G89" s="383" t="s">
        <v>82</v>
      </c>
      <c r="H89" s="392"/>
      <c r="I89" s="65">
        <f>SUM(I4:I88)</f>
        <v>216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37">
      <selection activeCell="G48" sqref="G48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0.28125" style="36" bestFit="1" customWidth="1"/>
    <col min="5" max="5" width="9.140625" style="37" customWidth="1"/>
    <col min="6" max="6" width="18.710937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90" t="s">
        <v>18</v>
      </c>
      <c r="B1" s="391"/>
      <c r="C1" s="391"/>
      <c r="D1" s="391"/>
      <c r="F1" s="86" t="str">
        <f>'Moors League'!AC87</f>
        <v>Eston</v>
      </c>
    </row>
    <row r="2" spans="1:9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66" t="str">
        <f>'Moors League'!L3</f>
        <v>30th June 2012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165" t="s">
        <v>212</v>
      </c>
      <c r="E4" s="73">
        <f>'Moors League'!T9</f>
        <v>34.45</v>
      </c>
      <c r="F4" s="28"/>
      <c r="G4" s="43"/>
      <c r="H4" s="58"/>
      <c r="I4" s="89">
        <f>'Moors League'!U9</f>
        <v>4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184" t="s">
        <v>236</v>
      </c>
      <c r="E5" s="73">
        <f>'Moors League'!T10</f>
        <v>33.55</v>
      </c>
      <c r="F5" s="28"/>
      <c r="G5" s="43"/>
      <c r="H5" s="58"/>
      <c r="I5" s="89">
        <f>'Moors League'!U10</f>
        <v>1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165" t="s">
        <v>217</v>
      </c>
      <c r="E6" s="73">
        <f>'Moors League'!T11</f>
        <v>45.36</v>
      </c>
      <c r="F6" s="28"/>
      <c r="G6" s="43"/>
      <c r="H6" s="58"/>
      <c r="I6" s="89">
        <f>'Moors League'!U11</f>
        <v>1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165" t="s">
        <v>238</v>
      </c>
      <c r="E7" s="73" t="str">
        <f>'Moors League'!T12</f>
        <v>DSQ</v>
      </c>
      <c r="F7" s="28" t="s">
        <v>370</v>
      </c>
      <c r="G7" s="43"/>
      <c r="H7" s="58"/>
      <c r="I7" s="89">
        <f>'Moors League'!U12</f>
        <v>0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165" t="s">
        <v>213</v>
      </c>
      <c r="E8" s="73">
        <f>'Moors League'!T13</f>
        <v>41.5</v>
      </c>
      <c r="F8" s="28"/>
      <c r="G8" s="43"/>
      <c r="H8" s="58"/>
      <c r="I8" s="89">
        <f>'Moors League'!U13</f>
        <v>3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165" t="s">
        <v>215</v>
      </c>
      <c r="E9" s="73">
        <f>'Moors League'!T14</f>
        <v>40.63</v>
      </c>
      <c r="F9" s="28"/>
      <c r="G9" s="43"/>
      <c r="H9" s="58"/>
      <c r="I9" s="89">
        <f>'Moors League'!U14</f>
        <v>3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165" t="s">
        <v>214</v>
      </c>
      <c r="E10" s="73">
        <f>'Moors League'!T15</f>
        <v>19.67</v>
      </c>
      <c r="F10" s="28"/>
      <c r="G10" s="43"/>
      <c r="H10" s="58"/>
      <c r="I10" s="89">
        <f>'Moors League'!U15</f>
        <v>1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165" t="s">
        <v>354</v>
      </c>
      <c r="E11" s="73">
        <f>'Moors League'!T16</f>
        <v>19.68</v>
      </c>
      <c r="F11" s="28"/>
      <c r="G11" s="43"/>
      <c r="H11" s="58"/>
      <c r="I11" s="89">
        <f>'Moors League'!U16</f>
        <v>1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165" t="s">
        <v>237</v>
      </c>
      <c r="E12" s="73">
        <f>'Moors League'!T17</f>
        <v>35.63</v>
      </c>
      <c r="F12" s="28"/>
      <c r="G12" s="43"/>
      <c r="H12" s="58"/>
      <c r="I12" s="89">
        <f>'Moors League'!U17</f>
        <v>5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165" t="s">
        <v>222</v>
      </c>
      <c r="E13" s="73">
        <f>'Moors League'!T18</f>
        <v>34.74</v>
      </c>
      <c r="F13" s="28"/>
      <c r="G13" s="43"/>
      <c r="H13" s="58"/>
      <c r="I13" s="89">
        <f>'Moors League'!U18</f>
        <v>4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166" t="s">
        <v>212</v>
      </c>
      <c r="E14" s="74" t="s">
        <v>20</v>
      </c>
      <c r="F14" s="166" t="s">
        <v>213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166" t="s">
        <v>210</v>
      </c>
      <c r="E15" s="74" t="s">
        <v>22</v>
      </c>
      <c r="F15" s="166" t="s">
        <v>366</v>
      </c>
      <c r="G15" s="74" t="s">
        <v>23</v>
      </c>
      <c r="H15" s="73" t="str">
        <f>'Moors League'!T19</f>
        <v>1.06.24</v>
      </c>
      <c r="I15" s="94">
        <f>'Moors League'!U19</f>
        <v>4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166" t="s">
        <v>211</v>
      </c>
      <c r="E16" s="74" t="s">
        <v>20</v>
      </c>
      <c r="F16" s="166" t="s">
        <v>236</v>
      </c>
      <c r="G16" s="74" t="s">
        <v>21</v>
      </c>
      <c r="H16" s="59"/>
      <c r="I16" s="95"/>
    </row>
    <row r="17" spans="1:9" s="25" customFormat="1" ht="21.75" customHeight="1">
      <c r="A17" s="40"/>
      <c r="B17" s="69"/>
      <c r="C17" s="69"/>
      <c r="D17" s="166" t="s">
        <v>355</v>
      </c>
      <c r="E17" s="74" t="s">
        <v>22</v>
      </c>
      <c r="F17" s="166" t="s">
        <v>361</v>
      </c>
      <c r="G17" s="74" t="s">
        <v>23</v>
      </c>
      <c r="H17" s="73">
        <f>'Moors League'!T20</f>
        <v>58.89</v>
      </c>
      <c r="I17" s="94">
        <f>'Moors League'!U20</f>
        <v>3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185" t="s">
        <v>217</v>
      </c>
      <c r="E18" s="74"/>
      <c r="F18" s="309" t="s">
        <v>214</v>
      </c>
      <c r="G18" s="79"/>
      <c r="H18" s="59"/>
      <c r="I18" s="95"/>
    </row>
    <row r="19" spans="1:9" s="25" customFormat="1" ht="21.75" customHeight="1">
      <c r="A19" s="40"/>
      <c r="B19" s="69"/>
      <c r="C19" s="69"/>
      <c r="D19" s="185" t="s">
        <v>356</v>
      </c>
      <c r="E19" s="75"/>
      <c r="F19" s="309" t="s">
        <v>367</v>
      </c>
      <c r="G19" s="79"/>
      <c r="H19" s="73" t="str">
        <f>'Moors League'!T21</f>
        <v>1.16.32</v>
      </c>
      <c r="I19" s="94">
        <f>'Moors League'!U21</f>
        <v>1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185" t="s">
        <v>275</v>
      </c>
      <c r="E20" s="74"/>
      <c r="F20" s="309" t="s">
        <v>362</v>
      </c>
      <c r="G20" s="79"/>
      <c r="H20" s="59"/>
      <c r="I20" s="95"/>
    </row>
    <row r="21" spans="1:9" s="25" customFormat="1" ht="21.75" customHeight="1">
      <c r="A21" s="40"/>
      <c r="B21" s="69"/>
      <c r="C21" s="69"/>
      <c r="D21" s="185" t="s">
        <v>354</v>
      </c>
      <c r="E21" s="74"/>
      <c r="F21" s="309" t="s">
        <v>238</v>
      </c>
      <c r="G21" s="79"/>
      <c r="H21" s="73" t="str">
        <f>'Moors League'!T22</f>
        <v>1.11.91</v>
      </c>
      <c r="I21" s="94">
        <f>'Moors League'!U22</f>
        <v>2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185" t="s">
        <v>212</v>
      </c>
      <c r="E22" s="73">
        <f>'Moors League'!T23</f>
        <v>42.45</v>
      </c>
      <c r="F22" s="103"/>
      <c r="G22" s="29"/>
      <c r="H22" s="60"/>
      <c r="I22" s="94">
        <f>'Moors League'!U23</f>
        <v>4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185" t="s">
        <v>222</v>
      </c>
      <c r="E23" s="73">
        <f>'Moors League'!T24</f>
        <v>38.41</v>
      </c>
      <c r="F23" s="103"/>
      <c r="G23" s="29"/>
      <c r="H23" s="60"/>
      <c r="I23" s="94">
        <f>'Moors League'!U24</f>
        <v>4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185" t="s">
        <v>214</v>
      </c>
      <c r="E24" s="73">
        <f>'Moors League'!T25</f>
        <v>21.07</v>
      </c>
      <c r="F24" s="103"/>
      <c r="G24" s="29"/>
      <c r="H24" s="60"/>
      <c r="I24" s="94">
        <f>'Moors League'!U25</f>
        <v>4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185" t="s">
        <v>357</v>
      </c>
      <c r="E25" s="73">
        <f>'Moors League'!T26</f>
        <v>23.19</v>
      </c>
      <c r="F25" s="103"/>
      <c r="G25" s="29"/>
      <c r="H25" s="60"/>
      <c r="I25" s="94">
        <f>'Moors League'!U26</f>
        <v>2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185" t="s">
        <v>213</v>
      </c>
      <c r="E26" s="73">
        <f>'Moors League'!T27</f>
        <v>35.95</v>
      </c>
      <c r="F26" s="103"/>
      <c r="G26" s="29"/>
      <c r="H26" s="60"/>
      <c r="I26" s="94">
        <f>'Moors League'!U27</f>
        <v>4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185" t="s">
        <v>219</v>
      </c>
      <c r="E27" s="73">
        <f>'Moors League'!T28</f>
        <v>35.22</v>
      </c>
      <c r="F27" s="103"/>
      <c r="G27" s="29"/>
      <c r="H27" s="60"/>
      <c r="I27" s="94">
        <f>'Moors League'!U28</f>
        <v>2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165" t="s">
        <v>217</v>
      </c>
      <c r="E28" s="73">
        <f>'Moors League'!T29</f>
        <v>38.61</v>
      </c>
      <c r="F28" s="103"/>
      <c r="G28" s="29"/>
      <c r="H28" s="60"/>
      <c r="I28" s="94">
        <f>'Moors League'!U29</f>
        <v>1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185" t="s">
        <v>238</v>
      </c>
      <c r="E29" s="73">
        <f>'Moors League'!T30</f>
        <v>40.44</v>
      </c>
      <c r="F29" s="103"/>
      <c r="G29" s="29"/>
      <c r="H29" s="60"/>
      <c r="I29" s="94">
        <f>'Moors League'!U30</f>
        <v>1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185" t="s">
        <v>213</v>
      </c>
      <c r="E30" s="73">
        <f>'Moors League'!T31</f>
        <v>42.8</v>
      </c>
      <c r="F30" s="103"/>
      <c r="G30" s="29"/>
      <c r="H30" s="60"/>
      <c r="I30" s="94">
        <f>'Moors League'!U31</f>
        <v>4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185" t="s">
        <v>236</v>
      </c>
      <c r="E31" s="73">
        <f>'Moors League'!T32</f>
        <v>38.36</v>
      </c>
      <c r="F31" s="103"/>
      <c r="G31" s="29"/>
      <c r="H31" s="60"/>
      <c r="I31" s="94">
        <f>'Moors League'!U32</f>
        <v>1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166" t="s">
        <v>212</v>
      </c>
      <c r="E32" s="74" t="s">
        <v>20</v>
      </c>
      <c r="F32" s="166" t="s">
        <v>239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166" t="s">
        <v>237</v>
      </c>
      <c r="E33" s="74" t="s">
        <v>22</v>
      </c>
      <c r="F33" s="166" t="s">
        <v>220</v>
      </c>
      <c r="G33" s="74" t="s">
        <v>23</v>
      </c>
      <c r="H33" s="91" t="str">
        <f>'Moors League'!T33</f>
        <v>1.07.86</v>
      </c>
      <c r="I33" s="96">
        <f>'Moors League'!U33</f>
        <v>5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166" t="s">
        <v>221</v>
      </c>
      <c r="E34" s="74" t="s">
        <v>20</v>
      </c>
      <c r="F34" s="167" t="s">
        <v>275</v>
      </c>
      <c r="G34" s="74" t="s">
        <v>21</v>
      </c>
      <c r="H34" s="59"/>
      <c r="I34" s="95"/>
    </row>
    <row r="35" spans="1:9" s="25" customFormat="1" ht="21.75" customHeight="1">
      <c r="A35" s="40"/>
      <c r="B35" s="69"/>
      <c r="C35" s="69"/>
      <c r="D35" s="166" t="s">
        <v>222</v>
      </c>
      <c r="E35" s="74" t="s">
        <v>22</v>
      </c>
      <c r="F35" s="167" t="s">
        <v>363</v>
      </c>
      <c r="G35" s="74" t="s">
        <v>23</v>
      </c>
      <c r="H35" s="91" t="str">
        <f>'Moors League'!T34</f>
        <v>1.18.19</v>
      </c>
      <c r="I35" s="96">
        <f>'Moors League'!U34</f>
        <v>1</v>
      </c>
    </row>
    <row r="36" spans="1:9" s="25" customFormat="1" ht="21.75" customHeight="1">
      <c r="A36" s="310">
        <v>27</v>
      </c>
      <c r="B36" s="311" t="s">
        <v>113</v>
      </c>
      <c r="C36" s="311" t="s">
        <v>108</v>
      </c>
      <c r="D36" s="321" t="s">
        <v>214</v>
      </c>
      <c r="E36" s="322"/>
      <c r="F36" s="323" t="s">
        <v>364</v>
      </c>
      <c r="G36" s="322"/>
      <c r="H36" s="324"/>
      <c r="I36" s="325"/>
    </row>
    <row r="37" spans="1:9" s="25" customFormat="1" ht="21.75" customHeight="1">
      <c r="A37" s="310"/>
      <c r="B37" s="320" t="s">
        <v>276</v>
      </c>
      <c r="C37" s="311"/>
      <c r="D37" s="321" t="s">
        <v>356</v>
      </c>
      <c r="E37" s="322"/>
      <c r="F37" s="323" t="s">
        <v>365</v>
      </c>
      <c r="G37" s="322"/>
      <c r="H37" s="326" t="str">
        <f>'Moors League'!T35</f>
        <v>1.24.00</v>
      </c>
      <c r="I37" s="327">
        <f>'Moors League'!U35</f>
        <v>0</v>
      </c>
    </row>
    <row r="38" spans="1:9" s="171" customFormat="1" ht="21.75" customHeight="1">
      <c r="A38" s="182">
        <v>28</v>
      </c>
      <c r="B38" s="69" t="s">
        <v>114</v>
      </c>
      <c r="C38" s="69" t="s">
        <v>108</v>
      </c>
      <c r="D38" s="185" t="s">
        <v>357</v>
      </c>
      <c r="E38" s="74"/>
      <c r="F38" s="309" t="s">
        <v>359</v>
      </c>
      <c r="G38" s="79"/>
      <c r="H38" s="61"/>
      <c r="I38" s="97"/>
    </row>
    <row r="39" spans="1:9" s="171" customFormat="1" ht="21.75" customHeight="1">
      <c r="A39" s="182"/>
      <c r="B39" s="69"/>
      <c r="C39" s="69"/>
      <c r="D39" s="185" t="s">
        <v>358</v>
      </c>
      <c r="E39" s="74"/>
      <c r="F39" s="309" t="s">
        <v>368</v>
      </c>
      <c r="G39" s="74"/>
      <c r="H39" s="91" t="str">
        <f>'Moors League'!T36</f>
        <v>1.19.59</v>
      </c>
      <c r="I39" s="96">
        <f>'Moors League'!U36</f>
        <v>2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166" t="s">
        <v>212</v>
      </c>
      <c r="E40" s="74" t="s">
        <v>20</v>
      </c>
      <c r="F40" s="166" t="s">
        <v>237</v>
      </c>
      <c r="G40" s="74" t="s">
        <v>21</v>
      </c>
      <c r="H40" s="59"/>
      <c r="I40" s="95"/>
    </row>
    <row r="41" spans="1:9" s="25" customFormat="1" ht="21.75" customHeight="1">
      <c r="A41" s="40"/>
      <c r="B41" s="69"/>
      <c r="C41" s="69"/>
      <c r="D41" s="166" t="s">
        <v>213</v>
      </c>
      <c r="E41" s="74" t="s">
        <v>22</v>
      </c>
      <c r="F41" s="166" t="s">
        <v>366</v>
      </c>
      <c r="G41" s="74" t="s">
        <v>23</v>
      </c>
      <c r="H41" s="91" t="str">
        <f>'Moors League'!T37</f>
        <v>1.08.06</v>
      </c>
      <c r="I41" s="96">
        <f>'Moors League'!U37</f>
        <v>4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166" t="s">
        <v>218</v>
      </c>
      <c r="E42" s="74" t="s">
        <v>20</v>
      </c>
      <c r="F42" s="166" t="s">
        <v>222</v>
      </c>
      <c r="G42" s="74" t="s">
        <v>21</v>
      </c>
      <c r="H42" s="59"/>
      <c r="I42" s="95"/>
    </row>
    <row r="43" spans="1:9" s="25" customFormat="1" ht="21.75" customHeight="1">
      <c r="A43" s="40"/>
      <c r="B43" s="69"/>
      <c r="C43" s="69"/>
      <c r="D43" s="166" t="s">
        <v>219</v>
      </c>
      <c r="E43" s="74" t="s">
        <v>22</v>
      </c>
      <c r="F43" s="166" t="s">
        <v>215</v>
      </c>
      <c r="G43" s="74" t="s">
        <v>23</v>
      </c>
      <c r="H43" s="100" t="str">
        <f>'Moors League'!T38</f>
        <v>1.04.83</v>
      </c>
      <c r="I43" s="98">
        <f>'Moors League'!U38</f>
        <v>3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185" t="s">
        <v>213</v>
      </c>
      <c r="E44" s="73">
        <f>'Moors League'!T39</f>
        <v>36.94</v>
      </c>
      <c r="F44" s="104"/>
      <c r="G44" s="39"/>
      <c r="H44" s="55"/>
      <c r="I44" s="98">
        <f>'Moors League'!U39</f>
        <v>3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185" t="s">
        <v>355</v>
      </c>
      <c r="E45" s="73">
        <f>'Moors League'!T40</f>
        <v>30.91</v>
      </c>
      <c r="F45" s="104"/>
      <c r="G45" s="39"/>
      <c r="H45" s="55"/>
      <c r="I45" s="98">
        <f>'Moors League'!U40</f>
        <v>1</v>
      </c>
    </row>
    <row r="46" spans="1:9" s="34" customFormat="1" ht="21.75" customHeight="1">
      <c r="A46" s="182">
        <v>33</v>
      </c>
      <c r="B46" s="69" t="s">
        <v>95</v>
      </c>
      <c r="C46" s="69" t="s">
        <v>117</v>
      </c>
      <c r="D46" s="165" t="s">
        <v>217</v>
      </c>
      <c r="E46" s="73">
        <f>'Moors League'!T41</f>
        <v>43.47</v>
      </c>
      <c r="F46" s="104"/>
      <c r="G46" s="39"/>
      <c r="H46" s="55"/>
      <c r="I46" s="98">
        <f>'Moors League'!U41</f>
        <v>2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185" t="s">
        <v>238</v>
      </c>
      <c r="E47" s="73">
        <f>'Moors League'!T42</f>
        <v>48.62</v>
      </c>
      <c r="F47" s="104"/>
      <c r="G47" s="39"/>
      <c r="H47" s="55"/>
      <c r="I47" s="98">
        <f>'Moors League'!U42</f>
        <v>1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185" t="s">
        <v>213</v>
      </c>
      <c r="E48" s="73">
        <f>'Moors League'!T43</f>
        <v>33.69</v>
      </c>
      <c r="F48" s="104"/>
      <c r="G48" s="39"/>
      <c r="H48" s="55"/>
      <c r="I48" s="98">
        <f>'Moors League'!U43</f>
        <v>3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185" t="s">
        <v>215</v>
      </c>
      <c r="E49" s="73">
        <f>'Moors League'!T44</f>
        <v>31.07</v>
      </c>
      <c r="F49" s="104"/>
      <c r="G49" s="39"/>
      <c r="H49" s="55"/>
      <c r="I49" s="98">
        <f>'Moors League'!U44</f>
        <v>2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185" t="s">
        <v>356</v>
      </c>
      <c r="E50" s="73" t="str">
        <f>'Moors League'!T45</f>
        <v>DSQ</v>
      </c>
      <c r="F50" s="268" t="s">
        <v>416</v>
      </c>
      <c r="G50" s="39"/>
      <c r="H50" s="55"/>
      <c r="I50" s="98">
        <f>'Moors League'!U45</f>
        <v>0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185" t="s">
        <v>359</v>
      </c>
      <c r="E51" s="73">
        <f>'Moors League'!T46</f>
        <v>24.36</v>
      </c>
      <c r="F51" s="104"/>
      <c r="G51" s="39"/>
      <c r="H51" s="55"/>
      <c r="I51" s="98">
        <f>'Moors League'!U46</f>
        <v>2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185" t="s">
        <v>360</v>
      </c>
      <c r="E52" s="73">
        <f>'Moors League'!T47</f>
        <v>34.91</v>
      </c>
      <c r="F52" s="104"/>
      <c r="G52" s="39"/>
      <c r="H52" s="55"/>
      <c r="I52" s="98">
        <f>'Moors League'!U47</f>
        <v>5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185" t="s">
        <v>222</v>
      </c>
      <c r="E53" s="73">
        <f>'Moors League'!T48</f>
        <v>35.23</v>
      </c>
      <c r="F53" s="104"/>
      <c r="G53" s="39"/>
      <c r="H53" s="55"/>
      <c r="I53" s="98">
        <f>'Moors League'!U48</f>
        <v>4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185" t="s">
        <v>237</v>
      </c>
      <c r="E54" s="76"/>
      <c r="F54" s="309" t="s">
        <v>239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185" t="s">
        <v>210</v>
      </c>
      <c r="E55" s="76"/>
      <c r="F55" s="309" t="s">
        <v>369</v>
      </c>
      <c r="G55" s="80"/>
      <c r="H55" s="82" t="str">
        <f>'Moors League'!T49</f>
        <v>1.01.05</v>
      </c>
      <c r="I55" s="98">
        <f>'Moors League'!U49</f>
        <v>3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185" t="s">
        <v>236</v>
      </c>
      <c r="E56" s="76"/>
      <c r="F56" s="309" t="s">
        <v>355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185" t="s">
        <v>361</v>
      </c>
      <c r="E57" s="76"/>
      <c r="F57" s="309" t="s">
        <v>211</v>
      </c>
      <c r="G57" s="80"/>
      <c r="H57" s="73">
        <f>'Moors League'!T50</f>
        <v>50.94</v>
      </c>
      <c r="I57" s="94">
        <f>'Moors League'!U50</f>
        <v>4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166" t="s">
        <v>214</v>
      </c>
      <c r="E58" s="76" t="s">
        <v>20</v>
      </c>
      <c r="F58" s="166" t="s">
        <v>367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166" t="s">
        <v>217</v>
      </c>
      <c r="E59" s="76" t="s">
        <v>22</v>
      </c>
      <c r="F59" s="166" t="s">
        <v>356</v>
      </c>
      <c r="G59" s="80" t="s">
        <v>23</v>
      </c>
      <c r="H59" s="73" t="str">
        <f>'Moors League'!T51</f>
        <v>1.30.25</v>
      </c>
      <c r="I59" s="94">
        <f>'Moors League'!U51</f>
        <v>1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166" t="s">
        <v>362</v>
      </c>
      <c r="E60" s="76" t="s">
        <v>20</v>
      </c>
      <c r="F60" s="166" t="s">
        <v>238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166" t="s">
        <v>275</v>
      </c>
      <c r="E61" s="76" t="s">
        <v>22</v>
      </c>
      <c r="F61" s="167" t="s">
        <v>357</v>
      </c>
      <c r="G61" s="80" t="s">
        <v>23</v>
      </c>
      <c r="H61" s="73" t="str">
        <f>'Moors League'!T52</f>
        <v>1.27.74</v>
      </c>
      <c r="I61" s="94">
        <f>'Moors League'!U52</f>
        <v>2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185" t="s">
        <v>360</v>
      </c>
      <c r="E62" s="73">
        <f>'Moors League'!T53</f>
        <v>30.56</v>
      </c>
      <c r="F62" s="104"/>
      <c r="G62" s="39"/>
      <c r="H62" s="55"/>
      <c r="I62" s="94">
        <f>'Moors League'!U53</f>
        <v>5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185" t="s">
        <v>222</v>
      </c>
      <c r="E63" s="73">
        <f>'Moors League'!T54</f>
        <v>30.06</v>
      </c>
      <c r="F63" s="104"/>
      <c r="G63" s="39"/>
      <c r="H63" s="55"/>
      <c r="I63" s="94">
        <f>'Moors League'!U54</f>
        <v>3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185" t="s">
        <v>214</v>
      </c>
      <c r="E64" s="73">
        <f>'Moors League'!T55</f>
        <v>28.63</v>
      </c>
      <c r="F64" s="268"/>
      <c r="G64" s="39"/>
      <c r="H64" s="55"/>
      <c r="I64" s="94">
        <f>'Moors League'!U55</f>
        <v>1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185" t="s">
        <v>357</v>
      </c>
      <c r="E65" s="73">
        <f>'Moors League'!T56</f>
        <v>24.72</v>
      </c>
      <c r="F65" s="104"/>
      <c r="G65" s="39"/>
      <c r="H65" s="55"/>
      <c r="I65" s="94">
        <f>'Moors League'!U56</f>
        <v>1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165" t="s">
        <v>237</v>
      </c>
      <c r="E66" s="73">
        <f>'Moors League'!T57</f>
        <v>36.99</v>
      </c>
      <c r="F66" s="104"/>
      <c r="G66" s="39"/>
      <c r="H66" s="55"/>
      <c r="I66" s="94">
        <f>'Moors League'!U57</f>
        <v>4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185" t="s">
        <v>215</v>
      </c>
      <c r="E67" s="73">
        <f>'Moors League'!T58</f>
        <v>36.09</v>
      </c>
      <c r="F67" s="104"/>
      <c r="G67" s="39"/>
      <c r="H67" s="55"/>
      <c r="I67" s="94">
        <f>'Moors League'!U58</f>
        <v>3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185" t="s">
        <v>217</v>
      </c>
      <c r="E68" s="73">
        <f>'Moors League'!T59</f>
        <v>50.52</v>
      </c>
      <c r="F68" s="104"/>
      <c r="G68" s="39"/>
      <c r="H68" s="55"/>
      <c r="I68" s="94">
        <f>'Moors League'!U59</f>
        <v>1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185" t="s">
        <v>238</v>
      </c>
      <c r="E69" s="73">
        <f>'Moors League'!T60</f>
        <v>50.47</v>
      </c>
      <c r="F69" s="104"/>
      <c r="G69" s="39"/>
      <c r="H69" s="55"/>
      <c r="I69" s="94">
        <f>'Moors League'!U60</f>
        <v>1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185" t="s">
        <v>213</v>
      </c>
      <c r="E70" s="73">
        <f>'Moors League'!T61</f>
        <v>33.38</v>
      </c>
      <c r="F70" s="104"/>
      <c r="G70" s="39"/>
      <c r="H70" s="55"/>
      <c r="I70" s="94">
        <f>'Moors League'!U61</f>
        <v>2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185" t="s">
        <v>236</v>
      </c>
      <c r="E71" s="73">
        <f>'Moors League'!T62</f>
        <v>27.42</v>
      </c>
      <c r="F71" s="104"/>
      <c r="G71" s="39"/>
      <c r="H71" s="55"/>
      <c r="I71" s="94">
        <f>'Moors League'!U62</f>
        <v>1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185" t="s">
        <v>237</v>
      </c>
      <c r="E72" s="77"/>
      <c r="F72" s="309" t="s">
        <v>220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185" t="s">
        <v>216</v>
      </c>
      <c r="E73" s="77"/>
      <c r="F73" s="309" t="s">
        <v>360</v>
      </c>
      <c r="G73" s="80"/>
      <c r="H73" s="73">
        <f>'Moors League'!T63</f>
        <v>58.72</v>
      </c>
      <c r="I73" s="94">
        <f>'Moors League'!U63</f>
        <v>5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185" t="s">
        <v>221</v>
      </c>
      <c r="E74" s="76"/>
      <c r="F74" s="309" t="s">
        <v>275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185" t="s">
        <v>363</v>
      </c>
      <c r="E75" s="76"/>
      <c r="F75" s="309" t="s">
        <v>222</v>
      </c>
      <c r="G75" s="81"/>
      <c r="H75" s="73" t="str">
        <f>'Moors League'!T64</f>
        <v>1.05.70</v>
      </c>
      <c r="I75" s="94">
        <f>'Moors League'!U64</f>
        <v>1</v>
      </c>
    </row>
    <row r="76" spans="1:9" s="34" customFormat="1" ht="21.75" customHeight="1">
      <c r="A76" s="310">
        <v>57</v>
      </c>
      <c r="B76" s="311" t="s">
        <v>113</v>
      </c>
      <c r="C76" s="311" t="s">
        <v>107</v>
      </c>
      <c r="D76" s="312" t="s">
        <v>364</v>
      </c>
      <c r="E76" s="313" t="s">
        <v>20</v>
      </c>
      <c r="F76" s="314" t="s">
        <v>356</v>
      </c>
      <c r="G76" s="315" t="s">
        <v>21</v>
      </c>
      <c r="H76" s="316"/>
      <c r="I76" s="317"/>
    </row>
    <row r="77" spans="1:9" s="34" customFormat="1" ht="21.75" customHeight="1">
      <c r="A77" s="310"/>
      <c r="B77" s="320" t="s">
        <v>276</v>
      </c>
      <c r="C77" s="320"/>
      <c r="D77" s="314" t="s">
        <v>365</v>
      </c>
      <c r="E77" s="313" t="s">
        <v>22</v>
      </c>
      <c r="F77" s="314" t="s">
        <v>214</v>
      </c>
      <c r="G77" s="315" t="s">
        <v>23</v>
      </c>
      <c r="H77" s="318" t="str">
        <f>'Moors League'!T65</f>
        <v>1.34.00</v>
      </c>
      <c r="I77" s="319">
        <f>'Moors League'!U65</f>
        <v>0</v>
      </c>
    </row>
    <row r="78" spans="1:9" s="34" customFormat="1" ht="21.75" customHeight="1">
      <c r="A78" s="182">
        <v>58</v>
      </c>
      <c r="B78" s="69" t="s">
        <v>114</v>
      </c>
      <c r="C78" s="69" t="s">
        <v>107</v>
      </c>
      <c r="D78" s="166" t="s">
        <v>358</v>
      </c>
      <c r="E78" s="76" t="s">
        <v>20</v>
      </c>
      <c r="F78" s="167" t="s">
        <v>359</v>
      </c>
      <c r="G78" s="80" t="s">
        <v>21</v>
      </c>
      <c r="H78" s="56"/>
      <c r="I78" s="68"/>
    </row>
    <row r="79" spans="1:9" s="34" customFormat="1" ht="21.75" customHeight="1">
      <c r="A79" s="182"/>
      <c r="B79" s="71"/>
      <c r="C79" s="71"/>
      <c r="D79" s="166" t="s">
        <v>357</v>
      </c>
      <c r="E79" s="76" t="s">
        <v>22</v>
      </c>
      <c r="F79" s="167" t="s">
        <v>354</v>
      </c>
      <c r="G79" s="80" t="s">
        <v>23</v>
      </c>
      <c r="H79" s="73" t="str">
        <f>'Moors League'!T66</f>
        <v>1.32.77</v>
      </c>
      <c r="I79" s="94">
        <f>'Moors League'!U66</f>
        <v>2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185" t="s">
        <v>213</v>
      </c>
      <c r="E80" s="76"/>
      <c r="F80" s="309" t="s">
        <v>366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185" t="s">
        <v>239</v>
      </c>
      <c r="E81" s="76"/>
      <c r="F81" s="309" t="s">
        <v>237</v>
      </c>
      <c r="G81" s="80"/>
      <c r="H81" s="73" t="str">
        <f>'Moors League'!T67</f>
        <v>1.00.36</v>
      </c>
      <c r="I81" s="94">
        <f>'Moors League'!U67</f>
        <v>4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185" t="s">
        <v>215</v>
      </c>
      <c r="E82" s="266"/>
      <c r="F82" s="309" t="s">
        <v>218</v>
      </c>
      <c r="G82" s="81"/>
      <c r="H82" s="55"/>
      <c r="I82" s="67"/>
    </row>
    <row r="83" spans="1:9" s="34" customFormat="1" ht="21.75" customHeight="1">
      <c r="A83" s="40"/>
      <c r="B83" s="71"/>
      <c r="C83" s="71"/>
      <c r="D83" s="185" t="s">
        <v>222</v>
      </c>
      <c r="E83" s="266"/>
      <c r="F83" s="309" t="s">
        <v>219</v>
      </c>
      <c r="G83" s="81"/>
      <c r="H83" s="73">
        <f>'Moors League'!T68</f>
        <v>57.77</v>
      </c>
      <c r="I83" s="94">
        <f>'Moors League'!U68</f>
        <v>3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165" t="s">
        <v>214</v>
      </c>
      <c r="E84" s="76"/>
      <c r="F84" s="309" t="s">
        <v>456</v>
      </c>
      <c r="G84" s="80"/>
      <c r="H84" s="55"/>
      <c r="I84" s="67"/>
    </row>
    <row r="85" spans="1:9" s="34" customFormat="1" ht="21.75" customHeight="1">
      <c r="A85" s="40"/>
      <c r="B85" s="71"/>
      <c r="C85" s="71"/>
      <c r="D85" s="165" t="s">
        <v>217</v>
      </c>
      <c r="E85" s="76"/>
      <c r="F85" s="309" t="s">
        <v>238</v>
      </c>
      <c r="G85" s="81"/>
      <c r="H85" s="55"/>
      <c r="I85" s="67"/>
    </row>
    <row r="86" spans="1:9" s="34" customFormat="1" ht="21.75" customHeight="1">
      <c r="A86" s="40"/>
      <c r="B86" s="71"/>
      <c r="C86" s="71"/>
      <c r="D86" s="165" t="s">
        <v>360</v>
      </c>
      <c r="E86" s="76"/>
      <c r="F86" s="309" t="s">
        <v>222</v>
      </c>
      <c r="G86" s="80"/>
      <c r="H86" s="55"/>
      <c r="I86" s="67"/>
    </row>
    <row r="87" spans="1:9" s="34" customFormat="1" ht="21.75" customHeight="1">
      <c r="A87" s="40" t="s">
        <v>24</v>
      </c>
      <c r="B87" s="71"/>
      <c r="C87" s="71"/>
      <c r="D87" s="165" t="s">
        <v>213</v>
      </c>
      <c r="E87" s="76"/>
      <c r="F87" s="309" t="s">
        <v>215</v>
      </c>
      <c r="G87" s="81"/>
      <c r="H87" s="55"/>
      <c r="I87" s="67"/>
    </row>
    <row r="88" spans="1:9" s="34" customFormat="1" ht="21.75" customHeight="1" thickBot="1">
      <c r="A88" s="40"/>
      <c r="B88" s="71"/>
      <c r="C88" s="71"/>
      <c r="D88" s="165" t="s">
        <v>210</v>
      </c>
      <c r="E88" s="76"/>
      <c r="F88" s="309" t="s">
        <v>236</v>
      </c>
      <c r="G88" s="92"/>
      <c r="H88" s="93" t="str">
        <f>'Moors League'!T69</f>
        <v>2.42.25</v>
      </c>
      <c r="I88" s="99">
        <f>'Moors League'!U69</f>
        <v>2</v>
      </c>
    </row>
    <row r="89" spans="4:9" ht="24.75" customHeight="1" thickBot="1">
      <c r="D89" s="265"/>
      <c r="E89" s="54"/>
      <c r="F89" s="265"/>
      <c r="G89" s="383" t="s">
        <v>82</v>
      </c>
      <c r="H89" s="393"/>
      <c r="I89" s="65">
        <f>SUM(I4:I88)</f>
        <v>147</v>
      </c>
    </row>
    <row r="90" spans="4:6" ht="15">
      <c r="D90" s="265"/>
      <c r="F90" s="265"/>
    </row>
  </sheetData>
  <sheetProtection/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PageLayoutView="0" workbookViewId="0" topLeftCell="A1">
      <selection activeCell="A1" sqref="A1:K64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5.421875" style="0" customWidth="1"/>
    <col min="4" max="4" width="16.28125" style="36" customWidth="1"/>
    <col min="5" max="5" width="0.2890625" style="37" customWidth="1"/>
    <col min="6" max="6" width="4.28125" style="35" customWidth="1"/>
    <col min="7" max="7" width="5.140625" style="35" customWidth="1"/>
    <col min="8" max="8" width="3.421875" style="35" customWidth="1"/>
    <col min="9" max="9" width="18.00390625" style="0" customWidth="1"/>
    <col min="11" max="11" width="20.8515625" style="0" customWidth="1"/>
    <col min="14" max="18" width="20.7109375" style="35" customWidth="1"/>
    <col min="19" max="19" width="14.7109375" style="0" customWidth="1"/>
  </cols>
  <sheetData>
    <row r="1" spans="1:18" ht="29.25" customHeight="1" thickBot="1">
      <c r="A1" s="161" t="s">
        <v>18</v>
      </c>
      <c r="B1" s="162"/>
      <c r="C1" s="162"/>
      <c r="I1" s="150" t="s">
        <v>132</v>
      </c>
      <c r="N1" s="394" t="s">
        <v>185</v>
      </c>
      <c r="O1" s="395"/>
      <c r="P1" s="395"/>
      <c r="Q1" s="395"/>
      <c r="R1" s="396"/>
    </row>
    <row r="2" spans="1:18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155" t="str">
        <f>'Moors League'!L3</f>
        <v>30th June 2012</v>
      </c>
      <c r="G2" s="149"/>
      <c r="H2" s="149"/>
      <c r="N2" s="157" t="str">
        <f>'Lane 1 Team Sheet'!F1</f>
        <v>Northallerton</v>
      </c>
      <c r="O2" s="158" t="str">
        <f>'Lane 2 Team Sheet'!F1</f>
        <v>Stokesley</v>
      </c>
      <c r="P2" s="158" t="str">
        <f>'Lane 3 Team Sheet'!F1</f>
        <v>Guisborough</v>
      </c>
      <c r="Q2" s="158" t="str">
        <f>'Lane 4 Team Sheet'!F1</f>
        <v>Saltburn &amp; Marske</v>
      </c>
      <c r="R2" s="158" t="str">
        <f>'Lane 5 Team Sheet'!F1</f>
        <v>Eston</v>
      </c>
    </row>
    <row r="3" spans="1:18" s="25" customFormat="1" ht="12.75">
      <c r="A3" s="24"/>
      <c r="E3" s="26"/>
      <c r="F3" s="24"/>
      <c r="G3" s="24"/>
      <c r="H3" s="24"/>
      <c r="J3" s="164" t="s">
        <v>188</v>
      </c>
      <c r="K3" s="163">
        <v>41076</v>
      </c>
      <c r="N3" s="159" t="s">
        <v>2</v>
      </c>
      <c r="O3" s="156" t="s">
        <v>3</v>
      </c>
      <c r="P3" s="156" t="s">
        <v>4</v>
      </c>
      <c r="Q3" s="160" t="s">
        <v>5</v>
      </c>
      <c r="R3" s="160" t="s">
        <v>193</v>
      </c>
    </row>
    <row r="4" spans="1:18" s="109" customFormat="1" ht="21.75" customHeight="1">
      <c r="A4" s="115">
        <v>1</v>
      </c>
      <c r="B4" s="116" t="s">
        <v>133</v>
      </c>
      <c r="C4" s="117" t="s">
        <v>134</v>
      </c>
      <c r="D4" s="118" t="s">
        <v>135</v>
      </c>
      <c r="E4" s="119"/>
      <c r="F4" s="248">
        <v>4</v>
      </c>
      <c r="G4" s="249">
        <v>7</v>
      </c>
      <c r="H4" s="250">
        <v>9</v>
      </c>
      <c r="I4" s="119" t="s">
        <v>136</v>
      </c>
      <c r="J4" s="120">
        <v>32.13</v>
      </c>
      <c r="K4" s="121" t="s">
        <v>137</v>
      </c>
      <c r="N4" s="159">
        <f>IF(J4&gt;'Moors League'!D9,'Lane 1 Team Sheet'!D4,J4-'Moors League'!D9)</f>
        <v>-9.309999999999995</v>
      </c>
      <c r="O4" s="156">
        <f>IF(J4&gt;'Moors League'!H9,'Lane 2 Team Sheet'!D4,J4-'Moors League'!H9)</f>
        <v>-5.549999999999997</v>
      </c>
      <c r="P4" s="156">
        <f>IF(J4&gt;'Moors League'!L9,'Lane 3 Team Sheet'!D4,J4-'Moors League'!L9)</f>
        <v>-0.10999999999999943</v>
      </c>
      <c r="Q4" s="160">
        <f>IF(J4&gt;'Moors League'!P9,'Lane 4 Team Sheet'!D4,Records!J4-'Moors League'!P9)</f>
        <v>-5.140000000000001</v>
      </c>
      <c r="R4" s="160">
        <f>IF(J4&gt;'Moors League'!T9,'Lane 5 Team Sheet'!D4,J4-'Moors League'!T9)</f>
        <v>-2.3200000000000003</v>
      </c>
    </row>
    <row r="5" spans="1:18" s="109" customFormat="1" ht="21.75" customHeight="1">
      <c r="A5" s="122">
        <v>2</v>
      </c>
      <c r="B5" s="123" t="s">
        <v>138</v>
      </c>
      <c r="C5" s="124" t="s">
        <v>134</v>
      </c>
      <c r="D5" s="125" t="s">
        <v>135</v>
      </c>
      <c r="E5" s="126"/>
      <c r="F5" s="251">
        <v>2</v>
      </c>
      <c r="G5" s="252">
        <v>7</v>
      </c>
      <c r="H5" s="253">
        <v>11</v>
      </c>
      <c r="I5" s="131" t="s">
        <v>129</v>
      </c>
      <c r="J5" s="132">
        <v>28.16</v>
      </c>
      <c r="K5" s="133" t="s">
        <v>235</v>
      </c>
      <c r="N5" s="159">
        <f>IF(J5&gt;'Moors League'!D10,'Lane 1 Team Sheet'!D5,J5-'Moors League'!D10)</f>
        <v>-0.8200000000000003</v>
      </c>
      <c r="O5" s="156">
        <f>IF(J5&gt;'Moors League'!H10,'Lane 2 Team Sheet'!D5,J5-'Moors League'!H10)</f>
        <v>-4.809999999999999</v>
      </c>
      <c r="P5" s="156">
        <f>IF(J5&gt;'Moors League'!L10,'Lane 3 Team Sheet'!D5,J5-'Moors League'!L10)</f>
        <v>-3.9700000000000024</v>
      </c>
      <c r="Q5" s="160">
        <f>IF(J5&gt;'Moors League'!P10,'Lane 4 Team Sheet'!D5,Records!J5-'Moors League'!P10)</f>
        <v>-2.8099999999999987</v>
      </c>
      <c r="R5" s="160">
        <f>IF(J5&gt;'Moors League'!T10,'Lane 5 Team Sheet'!D5,J5-'Moors League'!T10)</f>
        <v>-5.389999999999997</v>
      </c>
    </row>
    <row r="6" spans="1:18" s="109" customFormat="1" ht="21.75" customHeight="1">
      <c r="A6" s="127">
        <v>3</v>
      </c>
      <c r="B6" s="128" t="s">
        <v>133</v>
      </c>
      <c r="C6" s="129" t="s">
        <v>141</v>
      </c>
      <c r="D6" s="130" t="s">
        <v>142</v>
      </c>
      <c r="E6" s="131"/>
      <c r="F6" s="251">
        <v>23</v>
      </c>
      <c r="G6" s="252">
        <v>1</v>
      </c>
      <c r="H6" s="253">
        <v>10</v>
      </c>
      <c r="I6" s="131" t="s">
        <v>143</v>
      </c>
      <c r="J6" s="132">
        <v>34.63</v>
      </c>
      <c r="K6" s="133" t="s">
        <v>144</v>
      </c>
      <c r="N6" s="159">
        <f>IF(J6&gt;'Moors League'!D11,'Lane 1 Team Sheet'!D6,J6-'Moors League'!D11)</f>
        <v>-4.529999999999994</v>
      </c>
      <c r="O6" s="156">
        <f>IF(J6&gt;'Moors League'!H11,'Lane 2 Team Sheet'!D6,J6-'Moors League'!H11)</f>
        <v>-4.619999999999997</v>
      </c>
      <c r="P6" s="156">
        <f>IF(J6&gt;'Moors League'!L11,'Lane 3 Team Sheet'!D6,J6-'Moors League'!L11)</f>
        <v>-1.7399999999999949</v>
      </c>
      <c r="Q6" s="160">
        <f>IF(J6&gt;'Moors League'!P11,'Lane 4 Team Sheet'!D6,Records!J6-'Moors League'!P11)</f>
        <v>-3.9199999999999946</v>
      </c>
      <c r="R6" s="160">
        <f>IF(J6&gt;'Moors League'!T11,'Lane 5 Team Sheet'!D6,J6-'Moors League'!T11)</f>
        <v>-10.729999999999997</v>
      </c>
    </row>
    <row r="7" spans="1:18" s="109" customFormat="1" ht="21.75" customHeight="1">
      <c r="A7" s="127">
        <v>4</v>
      </c>
      <c r="B7" s="128" t="s">
        <v>138</v>
      </c>
      <c r="C7" s="129" t="s">
        <v>141</v>
      </c>
      <c r="D7" s="130" t="s">
        <v>142</v>
      </c>
      <c r="E7" s="131"/>
      <c r="F7" s="251">
        <v>5</v>
      </c>
      <c r="G7" s="252">
        <v>4</v>
      </c>
      <c r="H7" s="253">
        <v>3</v>
      </c>
      <c r="I7" s="131" t="s">
        <v>139</v>
      </c>
      <c r="J7" s="132">
        <v>32.93</v>
      </c>
      <c r="K7" s="133" t="s">
        <v>145</v>
      </c>
      <c r="N7" s="159">
        <f>IF(J7&gt;'Moors League'!D12,'Lane 1 Team Sheet'!D7,J7-'Moors League'!D12)</f>
        <v>-2.229999999999997</v>
      </c>
      <c r="O7" s="156">
        <f>IF(J7&gt;'Moors League'!H12,'Lane 2 Team Sheet'!D7,J7-'Moors League'!H12)</f>
        <v>-4.060000000000002</v>
      </c>
      <c r="P7" s="156">
        <f>IF(J7&gt;'Moors League'!L12,'Lane 3 Team Sheet'!D7,J7-'Moors League'!L12)</f>
        <v>-1.4100000000000037</v>
      </c>
      <c r="Q7" s="160">
        <f>IF(J7&gt;'Moors League'!P12,'Lane 4 Team Sheet'!D7,Records!J7-'Moors League'!P12)</f>
        <v>-5.590000000000003</v>
      </c>
      <c r="R7" s="160" t="e">
        <f>IF(J7&gt;'Moors League'!T12,'Lane 5 Team Sheet'!D7,J7-'Moors League'!T12)</f>
        <v>#VALUE!</v>
      </c>
    </row>
    <row r="8" spans="1:18" s="109" customFormat="1" ht="21.75" customHeight="1">
      <c r="A8" s="127">
        <v>5</v>
      </c>
      <c r="B8" s="128" t="s">
        <v>133</v>
      </c>
      <c r="C8" s="129" t="s">
        <v>146</v>
      </c>
      <c r="D8" s="130" t="s">
        <v>147</v>
      </c>
      <c r="E8" s="131"/>
      <c r="F8" s="251">
        <v>27</v>
      </c>
      <c r="G8" s="252">
        <v>3</v>
      </c>
      <c r="H8" s="253">
        <v>10</v>
      </c>
      <c r="I8" s="131" t="s">
        <v>148</v>
      </c>
      <c r="J8" s="132">
        <v>36.66</v>
      </c>
      <c r="K8" s="133" t="s">
        <v>149</v>
      </c>
      <c r="N8" s="159">
        <f>IF(J8&gt;'Moors League'!D13,'Lane 1 Team Sheet'!D8,J8-'Moors League'!D13)</f>
        <v>-9.170000000000002</v>
      </c>
      <c r="O8" s="156">
        <f>IF(J8&gt;'Moors League'!H13,'Lane 2 Team Sheet'!D8,J8-'Moors League'!H13)</f>
        <v>-9.39</v>
      </c>
      <c r="P8" s="156">
        <f>IF(J8&gt;'Moors League'!L13,'Lane 3 Team Sheet'!D8,J8-'Moors League'!L13)</f>
        <v>-1.2100000000000009</v>
      </c>
      <c r="Q8" s="160">
        <f>IF(J8&gt;'Moors League'!P13,'Lane 4 Team Sheet'!D8,Records!J8-'Moors League'!P13)</f>
        <v>-4.790000000000006</v>
      </c>
      <c r="R8" s="160">
        <f>IF(J8&gt;'Moors League'!T13,'Lane 5 Team Sheet'!D8,J8-'Moors League'!T13)</f>
        <v>-4.840000000000003</v>
      </c>
    </row>
    <row r="9" spans="1:18" s="109" customFormat="1" ht="21.75" customHeight="1">
      <c r="A9" s="127">
        <v>6</v>
      </c>
      <c r="B9" s="128" t="s">
        <v>138</v>
      </c>
      <c r="C9" s="129" t="s">
        <v>146</v>
      </c>
      <c r="D9" s="130" t="s">
        <v>147</v>
      </c>
      <c r="E9" s="131"/>
      <c r="F9" s="251">
        <v>13</v>
      </c>
      <c r="G9" s="252">
        <v>10</v>
      </c>
      <c r="H9" s="253">
        <v>7</v>
      </c>
      <c r="I9" s="131" t="s">
        <v>139</v>
      </c>
      <c r="J9" s="132">
        <v>32.78</v>
      </c>
      <c r="K9" s="133" t="s">
        <v>140</v>
      </c>
      <c r="N9" s="159">
        <f>IF(J9&gt;'Moors League'!D14,'Lane 1 Team Sheet'!D9,J9-'Moors League'!D14)</f>
        <v>-16.659999999999997</v>
      </c>
      <c r="O9" s="156">
        <f>IF(J9&gt;'Moors League'!H14,'Lane 2 Team Sheet'!D9,J9-'Moors League'!H14)</f>
        <v>-12.079999999999998</v>
      </c>
      <c r="P9" s="156">
        <f>IF(J9&gt;'Moors League'!L14,'Lane 3 Team Sheet'!D9,J9-'Moors League'!L14)</f>
        <v>-3.6099999999999994</v>
      </c>
      <c r="Q9" s="160">
        <f>IF(J9&gt;'Moors League'!P14,'Lane 4 Team Sheet'!D9,Records!J9-'Moors League'!P14)</f>
        <v>-5.5</v>
      </c>
      <c r="R9" s="160">
        <f>IF(J9&gt;'Moors League'!T14,'Lane 5 Team Sheet'!D9,J9-'Moors League'!T14)</f>
        <v>-7.850000000000001</v>
      </c>
    </row>
    <row r="10" spans="1:18" s="109" customFormat="1" ht="21.75" customHeight="1">
      <c r="A10" s="127">
        <v>7</v>
      </c>
      <c r="B10" s="128" t="s">
        <v>133</v>
      </c>
      <c r="C10" s="129" t="s">
        <v>150</v>
      </c>
      <c r="D10" s="130" t="s">
        <v>151</v>
      </c>
      <c r="E10" s="131"/>
      <c r="F10" s="251">
        <v>21</v>
      </c>
      <c r="G10" s="252">
        <v>6</v>
      </c>
      <c r="H10" s="253">
        <v>8</v>
      </c>
      <c r="I10" s="131" t="s">
        <v>143</v>
      </c>
      <c r="J10" s="132">
        <v>14.87</v>
      </c>
      <c r="K10" s="133" t="s">
        <v>144</v>
      </c>
      <c r="N10" s="159">
        <f>IF(J10&gt;'Moors League'!D15,'Lane 1 Team Sheet'!D10,J10-'Moors League'!D15)</f>
        <v>-4.360000000000001</v>
      </c>
      <c r="O10" s="156">
        <f>IF(J10&gt;'Moors League'!H15,'Lane 2 Team Sheet'!D10,J10-'Moors League'!H15)</f>
        <v>-3.709999999999999</v>
      </c>
      <c r="P10" s="156">
        <f>IF(J10&gt;'Moors League'!L15,'Lane 3 Team Sheet'!D10,J10-'Moors League'!L15)</f>
        <v>-2.4000000000000004</v>
      </c>
      <c r="Q10" s="160">
        <f>IF(J10&gt;'Moors League'!P15,'Lane 4 Team Sheet'!D10,Records!J10-'Moors League'!P15)</f>
        <v>-3.209999999999999</v>
      </c>
      <c r="R10" s="160">
        <f>IF(J10&gt;'Moors League'!T15,'Lane 5 Team Sheet'!D10,J10-'Moors League'!T15)</f>
        <v>-4.8000000000000025</v>
      </c>
    </row>
    <row r="11" spans="1:18" s="109" customFormat="1" ht="21.75" customHeight="1">
      <c r="A11" s="127">
        <v>8</v>
      </c>
      <c r="B11" s="128" t="s">
        <v>138</v>
      </c>
      <c r="C11" s="129" t="s">
        <v>150</v>
      </c>
      <c r="D11" s="130" t="s">
        <v>151</v>
      </c>
      <c r="E11" s="131"/>
      <c r="F11" s="251">
        <v>15</v>
      </c>
      <c r="G11" s="252">
        <v>5</v>
      </c>
      <c r="H11" s="253">
        <v>10</v>
      </c>
      <c r="I11" s="131" t="s">
        <v>153</v>
      </c>
      <c r="J11" s="132">
        <v>14.91</v>
      </c>
      <c r="K11" s="133" t="s">
        <v>232</v>
      </c>
      <c r="N11" s="159">
        <f>IF(J11&gt;'Moors League'!D16,'Lane 1 Team Sheet'!D11,J11-'Moors League'!D16)</f>
        <v>-0.5899999999999999</v>
      </c>
      <c r="O11" s="156">
        <f>IF(J11&gt;'Moors League'!H16,'Lane 2 Team Sheet'!D11,J11-'Moors League'!H16)</f>
        <v>-2.6400000000000006</v>
      </c>
      <c r="P11" s="156">
        <f>IF(J11&gt;'Moors League'!L16,'Lane 3 Team Sheet'!D11,J11-'Moors League'!L16)</f>
        <v>-0.14000000000000057</v>
      </c>
      <c r="Q11" s="160">
        <f>IF(J11&gt;'Moors League'!P16,'Lane 4 Team Sheet'!D11,Records!J11-'Moors League'!P16)</f>
        <v>-2.4499999999999993</v>
      </c>
      <c r="R11" s="160">
        <f>IF(J11&gt;'Moors League'!T16,'Lane 5 Team Sheet'!D11,J11-'Moors League'!T16)</f>
        <v>-4.77</v>
      </c>
    </row>
    <row r="12" spans="1:18" s="109" customFormat="1" ht="21.75" customHeight="1">
      <c r="A12" s="127">
        <v>9</v>
      </c>
      <c r="B12" s="128" t="s">
        <v>133</v>
      </c>
      <c r="C12" s="129" t="s">
        <v>152</v>
      </c>
      <c r="D12" s="130" t="s">
        <v>135</v>
      </c>
      <c r="E12" s="131"/>
      <c r="F12" s="251">
        <v>21</v>
      </c>
      <c r="G12" s="252">
        <v>5</v>
      </c>
      <c r="H12" s="253">
        <v>11</v>
      </c>
      <c r="I12" s="131" t="s">
        <v>139</v>
      </c>
      <c r="J12" s="132">
        <v>32.85</v>
      </c>
      <c r="K12" s="133" t="s">
        <v>163</v>
      </c>
      <c r="N12" s="159">
        <f>IF(J12&gt;'Moors League'!D17,'Lane 1 Team Sheet'!D12,J12-'Moors League'!D17)</f>
        <v>-13.64</v>
      </c>
      <c r="O12" s="156">
        <f>IF(J12&gt;'Moors League'!H17,'Lane 2 Team Sheet'!D12,J12-'Moors League'!H17)</f>
        <v>-5.219999999999999</v>
      </c>
      <c r="P12" s="156">
        <f>IF(J12&gt;'Moors League'!L17,'Lane 3 Team Sheet'!D12,J12-'Moors League'!L17)</f>
        <v>-5.539999999999999</v>
      </c>
      <c r="Q12" s="160">
        <f>IF(J12&gt;'Moors League'!P17,'Lane 4 Team Sheet'!D12,Records!J12-'Moors League'!P17)</f>
        <v>-3.6199999999999974</v>
      </c>
      <c r="R12" s="160">
        <f>IF(J12&gt;'Moors League'!T17,'Lane 5 Team Sheet'!D12,J12-'Moors League'!T17)</f>
        <v>-2.780000000000001</v>
      </c>
    </row>
    <row r="13" spans="1:18" s="109" customFormat="1" ht="21.75" customHeight="1">
      <c r="A13" s="127">
        <v>10</v>
      </c>
      <c r="B13" s="128" t="s">
        <v>138</v>
      </c>
      <c r="C13" s="129" t="s">
        <v>152</v>
      </c>
      <c r="D13" s="130" t="s">
        <v>135</v>
      </c>
      <c r="E13" s="131"/>
      <c r="F13" s="251">
        <v>29</v>
      </c>
      <c r="G13" s="252">
        <v>10</v>
      </c>
      <c r="H13" s="253">
        <v>5</v>
      </c>
      <c r="I13" s="131" t="s">
        <v>139</v>
      </c>
      <c r="J13" s="132">
        <v>30.9</v>
      </c>
      <c r="K13" s="133" t="s">
        <v>140</v>
      </c>
      <c r="N13" s="159" t="e">
        <f>IF(J13&gt;'Moors League'!D18,'Lane 1 Team Sheet'!D13,J13-'Moors League'!D18)</f>
        <v>#VALUE!</v>
      </c>
      <c r="O13" s="156">
        <f>IF(J13&gt;'Moors League'!H18,'Lane 2 Team Sheet'!D13,J13-'Moors League'!H18)</f>
        <v>-10.329999999999998</v>
      </c>
      <c r="P13" s="156">
        <f>IF(J13&gt;'Moors League'!L18,'Lane 3 Team Sheet'!D13,J13-'Moors League'!L18)</f>
        <v>-5.550000000000004</v>
      </c>
      <c r="Q13" s="160">
        <f>IF(J13&gt;'Moors League'!P18,'Lane 4 Team Sheet'!D13,Records!J13-'Moors League'!P18)</f>
        <v>-2.3500000000000014</v>
      </c>
      <c r="R13" s="160">
        <f>IF(J13&gt;'Moors League'!T18,'Lane 5 Team Sheet'!D13,J13-'Moors League'!T18)</f>
        <v>-3.8400000000000034</v>
      </c>
    </row>
    <row r="14" spans="1:18" s="109" customFormat="1" ht="21.75" customHeight="1">
      <c r="A14" s="127">
        <v>11</v>
      </c>
      <c r="B14" s="128" t="s">
        <v>133</v>
      </c>
      <c r="C14" s="129" t="s">
        <v>134</v>
      </c>
      <c r="D14" s="130" t="s">
        <v>155</v>
      </c>
      <c r="E14" s="131"/>
      <c r="F14" s="251">
        <v>7</v>
      </c>
      <c r="G14" s="252">
        <v>7</v>
      </c>
      <c r="H14" s="253">
        <v>1</v>
      </c>
      <c r="I14" s="131" t="s">
        <v>136</v>
      </c>
      <c r="J14" s="132" t="s">
        <v>156</v>
      </c>
      <c r="K14" s="134"/>
      <c r="N14" s="159" t="str">
        <f>IF(J14&gt;'Moors League'!D19,"Record","X")</f>
        <v>X</v>
      </c>
      <c r="O14" s="156" t="str">
        <f>IF(J14&gt;'Moors League'!H19,"Record","X")</f>
        <v>X</v>
      </c>
      <c r="P14" s="156" t="str">
        <f>IF(J14&gt;'Moors League'!L19,"Record","X")</f>
        <v>X</v>
      </c>
      <c r="Q14" s="160" t="str">
        <f>IF(J14&gt;'Moors League'!P19,"Record","X")</f>
        <v>X</v>
      </c>
      <c r="R14" s="160" t="str">
        <f>IF(J14&gt;'Moors League'!T19,"Record","X")</f>
        <v>X</v>
      </c>
    </row>
    <row r="15" spans="1:18" s="109" customFormat="1" ht="21.75" customHeight="1">
      <c r="A15" s="127">
        <v>12</v>
      </c>
      <c r="B15" s="128" t="s">
        <v>138</v>
      </c>
      <c r="C15" s="129" t="s">
        <v>134</v>
      </c>
      <c r="D15" s="130" t="s">
        <v>155</v>
      </c>
      <c r="E15" s="131"/>
      <c r="F15" s="251">
        <v>18</v>
      </c>
      <c r="G15" s="252">
        <v>6</v>
      </c>
      <c r="H15" s="253">
        <v>11</v>
      </c>
      <c r="I15" s="131" t="s">
        <v>129</v>
      </c>
      <c r="J15" s="132">
        <v>54.65</v>
      </c>
      <c r="K15" s="134"/>
      <c r="N15" s="159" t="str">
        <f>IF(J15&gt;'Moors League'!D20,"Record","X")</f>
        <v>X</v>
      </c>
      <c r="O15" s="156" t="str">
        <f>IF(J15&gt;'Moors League'!H20,"Record","X")</f>
        <v>X</v>
      </c>
      <c r="P15" s="156" t="str">
        <f>IF(J15&gt;'Moors League'!L20,"Record","X")</f>
        <v>X</v>
      </c>
      <c r="Q15" s="160" t="str">
        <f>IF(J15&gt;'Moors League'!P20,"Record","X")</f>
        <v>X</v>
      </c>
      <c r="R15" s="160" t="str">
        <f>IF(J15&gt;'Moors League'!T20,"Record","X")</f>
        <v>X</v>
      </c>
    </row>
    <row r="16" spans="1:18" s="109" customFormat="1" ht="21.75" customHeight="1">
      <c r="A16" s="122">
        <v>13</v>
      </c>
      <c r="B16" s="123" t="s">
        <v>133</v>
      </c>
      <c r="C16" s="124" t="s">
        <v>141</v>
      </c>
      <c r="D16" s="125" t="s">
        <v>157</v>
      </c>
      <c r="E16" s="126"/>
      <c r="F16" s="251">
        <v>15</v>
      </c>
      <c r="G16" s="252">
        <v>5</v>
      </c>
      <c r="H16" s="253">
        <v>10</v>
      </c>
      <c r="I16" s="131" t="s">
        <v>143</v>
      </c>
      <c r="J16" s="254">
        <v>59.99</v>
      </c>
      <c r="K16" s="134"/>
      <c r="N16" s="159" t="str">
        <f>IF(J16&gt;'Moors League'!D21,"Record","X")</f>
        <v>X</v>
      </c>
      <c r="O16" s="156" t="str">
        <f>IF(J16&gt;'Moors League'!H21,"Record","X")</f>
        <v>X</v>
      </c>
      <c r="P16" s="156" t="str">
        <f>IF(J16&gt;'Moors League'!L21,"Record","X")</f>
        <v>X</v>
      </c>
      <c r="Q16" s="160" t="str">
        <f>IF(J16&gt;'Moors League'!P21,"Record","X")</f>
        <v>X</v>
      </c>
      <c r="R16" s="160" t="str">
        <f>IF(J16&gt;'Moors League'!T21,"Record","X")</f>
        <v>X</v>
      </c>
    </row>
    <row r="17" spans="1:18" s="109" customFormat="1" ht="21.75" customHeight="1">
      <c r="A17" s="127">
        <v>14</v>
      </c>
      <c r="B17" s="128" t="s">
        <v>138</v>
      </c>
      <c r="C17" s="129" t="s">
        <v>141</v>
      </c>
      <c r="D17" s="130" t="s">
        <v>157</v>
      </c>
      <c r="E17" s="131"/>
      <c r="F17" s="251">
        <v>10</v>
      </c>
      <c r="G17" s="252">
        <v>4</v>
      </c>
      <c r="H17" s="253">
        <v>10</v>
      </c>
      <c r="I17" s="131" t="s">
        <v>136</v>
      </c>
      <c r="J17" s="132">
        <v>59.39</v>
      </c>
      <c r="K17" s="134"/>
      <c r="N17" s="159" t="str">
        <f>IF(J17&gt;'Moors League'!D22,"Record","X")</f>
        <v>X</v>
      </c>
      <c r="O17" s="156" t="str">
        <f>IF(J17&gt;'Moors League'!H22,"Record","X")</f>
        <v>X</v>
      </c>
      <c r="P17" s="156" t="str">
        <f>IF(J17&gt;'Moors League'!L22,"Record","X")</f>
        <v>X</v>
      </c>
      <c r="Q17" s="160" t="str">
        <f>IF(J17&gt;'Moors League'!P22,"Record","X")</f>
        <v>Record</v>
      </c>
      <c r="R17" s="160" t="str">
        <f>IF(J17&gt;'Moors League'!T22,"Record","X")</f>
        <v>X</v>
      </c>
    </row>
    <row r="18" spans="1:18" s="109" customFormat="1" ht="21.75" customHeight="1">
      <c r="A18" s="127">
        <v>15</v>
      </c>
      <c r="B18" s="128" t="s">
        <v>133</v>
      </c>
      <c r="C18" s="129" t="s">
        <v>152</v>
      </c>
      <c r="D18" s="130" t="s">
        <v>147</v>
      </c>
      <c r="E18" s="131"/>
      <c r="F18" s="251">
        <v>15</v>
      </c>
      <c r="G18" s="252">
        <v>3</v>
      </c>
      <c r="H18" s="253">
        <v>97</v>
      </c>
      <c r="I18" s="131" t="s">
        <v>136</v>
      </c>
      <c r="J18" s="132">
        <v>36.49</v>
      </c>
      <c r="K18" s="133" t="s">
        <v>158</v>
      </c>
      <c r="N18" s="159">
        <f>IF(J18&gt;'Moors League'!D23,'Lane 1 Team Sheet'!D18,J18-'Moors League'!D23)</f>
        <v>-11.57</v>
      </c>
      <c r="O18" s="156">
        <f>IF(J18&gt;'Moors League'!H23,'Lane 2 Team Sheet'!D18,J18-'Moors League'!H23)</f>
        <v>-8.57</v>
      </c>
      <c r="P18" s="156">
        <f>IF(J18&gt;'Moors League'!L23,'Lane 3 Team Sheet'!D18,J18-'Moors League'!L23)</f>
        <v>-7.589999999999996</v>
      </c>
      <c r="Q18" s="160">
        <f>IF(J18&gt;'Moors League'!P23,'Lane 4 Team Sheet'!D18,Records!J18-'Moors League'!P23)</f>
        <v>-4.649999999999999</v>
      </c>
      <c r="R18" s="160">
        <f>IF(J18&gt;'Moors League'!T23,'Lane 5 Team Sheet'!D18,J18-'Moors League'!T23)</f>
        <v>-5.960000000000001</v>
      </c>
    </row>
    <row r="19" spans="1:18" s="109" customFormat="1" ht="21.75" customHeight="1">
      <c r="A19" s="127">
        <v>16</v>
      </c>
      <c r="B19" s="128" t="s">
        <v>138</v>
      </c>
      <c r="C19" s="129" t="s">
        <v>152</v>
      </c>
      <c r="D19" s="130" t="s">
        <v>147</v>
      </c>
      <c r="E19" s="131"/>
      <c r="F19" s="251">
        <v>29</v>
      </c>
      <c r="G19" s="252">
        <v>6</v>
      </c>
      <c r="H19" s="253">
        <v>2</v>
      </c>
      <c r="I19" s="131" t="s">
        <v>143</v>
      </c>
      <c r="J19" s="132">
        <v>33.88</v>
      </c>
      <c r="K19" s="133" t="s">
        <v>159</v>
      </c>
      <c r="N19" s="159">
        <f>IF(J19&gt;'Moors League'!D24,'Lane 1 Team Sheet'!D19,J19-'Moors League'!D24)</f>
        <v>-12.689999999999998</v>
      </c>
      <c r="O19" s="156">
        <f>IF(J19&gt;'Moors League'!H24,'Lane 2 Team Sheet'!D19,J19-'Moors League'!H24)</f>
        <v>-6</v>
      </c>
      <c r="P19" s="156">
        <f>IF(J19&gt;'Moors League'!L24,'Lane 3 Team Sheet'!D19,J19-'Moors League'!L24)</f>
        <v>-8.719999999999999</v>
      </c>
      <c r="Q19" s="160">
        <f>IF(J19&gt;'Moors League'!P24,'Lane 4 Team Sheet'!D19,Records!J19-'Moors League'!P24)</f>
        <v>-4.529999999999994</v>
      </c>
      <c r="R19" s="160">
        <f>IF(J19&gt;'Moors League'!T24,'Lane 5 Team Sheet'!D19,J19-'Moors League'!T24)</f>
        <v>-4.529999999999994</v>
      </c>
    </row>
    <row r="20" spans="1:18" s="109" customFormat="1" ht="21.75" customHeight="1">
      <c r="A20" s="127">
        <v>17</v>
      </c>
      <c r="B20" s="128" t="s">
        <v>133</v>
      </c>
      <c r="C20" s="129" t="s">
        <v>150</v>
      </c>
      <c r="D20" s="130" t="s">
        <v>160</v>
      </c>
      <c r="E20" s="131"/>
      <c r="F20" s="251">
        <v>21</v>
      </c>
      <c r="G20" s="252">
        <v>6</v>
      </c>
      <c r="H20" s="253">
        <v>8</v>
      </c>
      <c r="I20" s="131" t="s">
        <v>143</v>
      </c>
      <c r="J20" s="132">
        <v>18.05</v>
      </c>
      <c r="K20" s="133" t="s">
        <v>144</v>
      </c>
      <c r="N20" s="159">
        <f>IF(J20&gt;'Moors League'!D25,'Lane 1 Team Sheet'!D20,J20-'Moors League'!D25)</f>
        <v>-5.809999999999999</v>
      </c>
      <c r="O20" s="156">
        <f>IF(J20&gt;'Moors League'!H25,'Lane 2 Team Sheet'!D20,J20-'Moors League'!H25)</f>
        <v>-4.919999999999998</v>
      </c>
      <c r="P20" s="156">
        <f>IF(J20&gt;'Moors League'!L25,'Lane 3 Team Sheet'!D20,J20-'Moors League'!L25)</f>
        <v>-2.3999999999999986</v>
      </c>
      <c r="Q20" s="160">
        <f>IF(J20&gt;'Moors League'!P25,'Lane 4 Team Sheet'!D20,Records!J20-'Moors League'!P25)</f>
        <v>-3.419999999999998</v>
      </c>
      <c r="R20" s="160">
        <f>IF(J20&gt;'Moors League'!T25,'Lane 5 Team Sheet'!D20,J20-'Moors League'!T25)</f>
        <v>-3.0199999999999996</v>
      </c>
    </row>
    <row r="21" spans="1:18" s="109" customFormat="1" ht="21.75" customHeight="1">
      <c r="A21" s="127">
        <v>18</v>
      </c>
      <c r="B21" s="128" t="s">
        <v>138</v>
      </c>
      <c r="C21" s="129" t="s">
        <v>150</v>
      </c>
      <c r="D21" s="130" t="s">
        <v>160</v>
      </c>
      <c r="E21" s="131"/>
      <c r="F21" s="251">
        <v>3</v>
      </c>
      <c r="G21" s="252">
        <v>3</v>
      </c>
      <c r="H21" s="253">
        <v>1</v>
      </c>
      <c r="I21" s="131" t="s">
        <v>139</v>
      </c>
      <c r="J21" s="132">
        <v>18.18</v>
      </c>
      <c r="K21" s="133" t="s">
        <v>145</v>
      </c>
      <c r="N21" s="159">
        <f>IF(J21&gt;'Moors League'!D26,'Lane 1 Team Sheet'!D21,J21-'Moors League'!D26)</f>
        <v>-0.4200000000000017</v>
      </c>
      <c r="O21" s="156">
        <f>IF(J21&gt;'Moors League'!H26,'Lane 2 Team Sheet'!D21,J21-'Moors League'!H26)</f>
        <v>-8.850000000000001</v>
      </c>
      <c r="P21" s="156">
        <f>IF(J21&gt;'Moors League'!L26,'Lane 3 Team Sheet'!D21,J21-'Moors League'!L26)</f>
        <v>-0.21999999999999886</v>
      </c>
      <c r="Q21" s="160">
        <f>IF(J21&gt;'Moors League'!P26,'Lane 4 Team Sheet'!D21,Records!J21-'Moors League'!P26)</f>
        <v>-2.34</v>
      </c>
      <c r="R21" s="160">
        <f>IF(J21&gt;'Moors League'!T26,'Lane 5 Team Sheet'!D21,J21-'Moors League'!T26)</f>
        <v>-5.010000000000002</v>
      </c>
    </row>
    <row r="22" spans="1:18" s="109" customFormat="1" ht="21.75" customHeight="1">
      <c r="A22" s="127">
        <v>19</v>
      </c>
      <c r="B22" s="128" t="s">
        <v>133</v>
      </c>
      <c r="C22" s="129" t="s">
        <v>146</v>
      </c>
      <c r="D22" s="130" t="s">
        <v>142</v>
      </c>
      <c r="E22" s="131"/>
      <c r="F22" s="251">
        <v>14</v>
      </c>
      <c r="G22" s="252">
        <v>10</v>
      </c>
      <c r="H22" s="253">
        <v>6</v>
      </c>
      <c r="I22" s="131" t="s">
        <v>148</v>
      </c>
      <c r="J22" s="132">
        <v>31.01</v>
      </c>
      <c r="K22" s="133" t="s">
        <v>161</v>
      </c>
      <c r="N22" s="159">
        <f>IF(J22&gt;'Moors League'!D27,'Lane 1 Team Sheet'!D22,J22-'Moors League'!D27)</f>
        <v>-11.629999999999999</v>
      </c>
      <c r="O22" s="156">
        <f>IF(J22&gt;'Moors League'!H27,'Lane 2 Team Sheet'!D22,J22-'Moors League'!H27)</f>
        <v>-5.539999999999996</v>
      </c>
      <c r="P22" s="156">
        <f>IF(J22&gt;'Moors League'!L27,'Lane 3 Team Sheet'!D22,J22-'Moors League'!L27)</f>
        <v>-2.8099999999999987</v>
      </c>
      <c r="Q22" s="160">
        <f>IF(J22&gt;'Moors League'!P27,'Lane 4 Team Sheet'!D22,Records!J22-'Moors League'!P27)</f>
        <v>-7.459999999999997</v>
      </c>
      <c r="R22" s="160">
        <f>IF(J22&gt;'Moors League'!T27,'Lane 5 Team Sheet'!D22,J22-'Moors League'!T27)</f>
        <v>-4.940000000000001</v>
      </c>
    </row>
    <row r="23" spans="1:18" s="109" customFormat="1" ht="21.75" customHeight="1">
      <c r="A23" s="127">
        <v>20</v>
      </c>
      <c r="B23" s="128" t="s">
        <v>138</v>
      </c>
      <c r="C23" s="129" t="s">
        <v>146</v>
      </c>
      <c r="D23" s="130" t="s">
        <v>142</v>
      </c>
      <c r="E23" s="131"/>
      <c r="F23" s="251">
        <v>11</v>
      </c>
      <c r="G23" s="252">
        <v>10</v>
      </c>
      <c r="H23" s="253">
        <v>8</v>
      </c>
      <c r="I23" s="131" t="s">
        <v>139</v>
      </c>
      <c r="J23" s="132">
        <v>27.67</v>
      </c>
      <c r="K23" s="133" t="s">
        <v>140</v>
      </c>
      <c r="N23" s="159">
        <f>IF(J23&gt;'Moors League'!D28,'Lane 1 Team Sheet'!D23,J23-'Moors League'!D28)</f>
        <v>-11.25</v>
      </c>
      <c r="O23" s="156">
        <f>IF(J23&gt;'Moors League'!H28,'Lane 2 Team Sheet'!D23,J23-'Moors League'!H28)</f>
        <v>-5.8799999999999955</v>
      </c>
      <c r="P23" s="156">
        <f>IF(J23&gt;'Moors League'!L28,'Lane 3 Team Sheet'!D23,J23-'Moors League'!L28)</f>
        <v>-2.789999999999999</v>
      </c>
      <c r="Q23" s="160">
        <f>IF(J23&gt;'Moors League'!P28,'Lane 4 Team Sheet'!D23,Records!J23-'Moors League'!P28)</f>
        <v>-4.6299999999999955</v>
      </c>
      <c r="R23" s="160">
        <f>IF(J23&gt;'Moors League'!T28,'Lane 5 Team Sheet'!D23,J23-'Moors League'!T28)</f>
        <v>-7.549999999999997</v>
      </c>
    </row>
    <row r="24" spans="1:18" s="109" customFormat="1" ht="21.75" customHeight="1">
      <c r="A24" s="127">
        <v>21</v>
      </c>
      <c r="B24" s="128" t="s">
        <v>133</v>
      </c>
      <c r="C24" s="129" t="s">
        <v>141</v>
      </c>
      <c r="D24" s="130" t="s">
        <v>162</v>
      </c>
      <c r="E24" s="131"/>
      <c r="F24" s="251">
        <v>4</v>
      </c>
      <c r="G24" s="252">
        <v>7</v>
      </c>
      <c r="H24" s="253">
        <v>9</v>
      </c>
      <c r="I24" s="131" t="s">
        <v>139</v>
      </c>
      <c r="J24" s="132">
        <v>29.73</v>
      </c>
      <c r="K24" s="133" t="s">
        <v>163</v>
      </c>
      <c r="N24" s="159">
        <f>IF(J24&gt;'Moors League'!D29,'Lane 1 Team Sheet'!D24,J24-'Moors League'!D29)</f>
        <v>-5.66</v>
      </c>
      <c r="O24" s="156">
        <f>IF(J24&gt;'Moors League'!H29,'Lane 2 Team Sheet'!D24,J24-'Moors League'!H29)</f>
        <v>-5.849999999999998</v>
      </c>
      <c r="P24" s="156">
        <f>IF(J24&gt;'Moors League'!L29,'Lane 3 Team Sheet'!D24,J24-'Moors League'!L29)</f>
        <v>-2.41</v>
      </c>
      <c r="Q24" s="160">
        <f>IF(J24&gt;'Moors League'!P29,'Lane 4 Team Sheet'!D24,Records!J24-'Moors League'!P29)</f>
        <v>-2.349999999999998</v>
      </c>
      <c r="R24" s="160">
        <f>IF(J24&gt;'Moors League'!T29,'Lane 5 Team Sheet'!D24,J24-'Moors League'!T29)</f>
        <v>-8.879999999999999</v>
      </c>
    </row>
    <row r="25" spans="1:18" s="109" customFormat="1" ht="21.75" customHeight="1">
      <c r="A25" s="127">
        <v>22</v>
      </c>
      <c r="B25" s="128" t="s">
        <v>138</v>
      </c>
      <c r="C25" s="129" t="s">
        <v>141</v>
      </c>
      <c r="D25" s="130" t="s">
        <v>162</v>
      </c>
      <c r="E25" s="131"/>
      <c r="F25" s="251">
        <v>5</v>
      </c>
      <c r="G25" s="252">
        <v>10</v>
      </c>
      <c r="H25" s="253">
        <v>3</v>
      </c>
      <c r="I25" s="131" t="s">
        <v>139</v>
      </c>
      <c r="J25" s="132">
        <v>29.07</v>
      </c>
      <c r="K25" s="133" t="s">
        <v>145</v>
      </c>
      <c r="N25" s="159">
        <f>IF(J25&gt;'Moors League'!D30,'Lane 1 Team Sheet'!D25,J25-'Moors League'!D30)</f>
        <v>-4.339999999999996</v>
      </c>
      <c r="O25" s="156">
        <f>IF(J25&gt;'Moors League'!H30,'Lane 2 Team Sheet'!D25,J25-'Moors League'!H30)</f>
        <v>-9.130000000000003</v>
      </c>
      <c r="P25" s="156">
        <f>IF(J25&gt;'Moors League'!L30,'Lane 3 Team Sheet'!D25,J25-'Moors League'!L30)</f>
        <v>-2.509999999999998</v>
      </c>
      <c r="Q25" s="160">
        <f>IF(J25&gt;'Moors League'!P30,'Lane 4 Team Sheet'!D25,Records!J25-'Moors League'!P30)</f>
        <v>-2.59</v>
      </c>
      <c r="R25" s="160">
        <f>IF(J25&gt;'Moors League'!T30,'Lane 5 Team Sheet'!D25,J25-'Moors League'!T30)</f>
        <v>-11.369999999999997</v>
      </c>
    </row>
    <row r="26" spans="1:18" s="109" customFormat="1" ht="21.75" customHeight="1">
      <c r="A26" s="127">
        <v>23</v>
      </c>
      <c r="B26" s="128" t="s">
        <v>133</v>
      </c>
      <c r="C26" s="129" t="s">
        <v>134</v>
      </c>
      <c r="D26" s="130" t="s">
        <v>147</v>
      </c>
      <c r="E26" s="131"/>
      <c r="F26" s="251">
        <v>9</v>
      </c>
      <c r="G26" s="252">
        <v>6</v>
      </c>
      <c r="H26" s="253">
        <v>1</v>
      </c>
      <c r="I26" s="131" t="s">
        <v>148</v>
      </c>
      <c r="J26" s="132">
        <v>34.76</v>
      </c>
      <c r="K26" s="133" t="s">
        <v>164</v>
      </c>
      <c r="N26" s="159">
        <f>IF(J26&gt;'Moors League'!D31,'Lane 1 Team Sheet'!D26,J26-'Moors League'!D31)</f>
        <v>-10.510000000000005</v>
      </c>
      <c r="O26" s="156">
        <f>IF(J26&gt;'Moors League'!H31,'Lane 2 Team Sheet'!D26,J26-'Moors League'!H31)</f>
        <v>-9.370000000000005</v>
      </c>
      <c r="P26" s="156">
        <f>IF(J26&gt;'Moors League'!L31,'Lane 3 Team Sheet'!D26,J26-'Moors League'!L31)</f>
        <v>-3.440000000000005</v>
      </c>
      <c r="Q26" s="160">
        <f>IF(J26&gt;'Moors League'!P31,'Lane 4 Team Sheet'!D26,Records!J26-'Moors League'!P31)</f>
        <v>-9.54</v>
      </c>
      <c r="R26" s="160">
        <f>IF(J26&gt;'Moors League'!T31,'Lane 5 Team Sheet'!D26,J26-'Moors League'!T31)</f>
        <v>-8.04</v>
      </c>
    </row>
    <row r="27" spans="1:18" s="109" customFormat="1" ht="21.75" customHeight="1">
      <c r="A27" s="127">
        <v>24</v>
      </c>
      <c r="B27" s="128" t="s">
        <v>138</v>
      </c>
      <c r="C27" s="129" t="s">
        <v>134</v>
      </c>
      <c r="D27" s="130" t="s">
        <v>147</v>
      </c>
      <c r="E27" s="131"/>
      <c r="F27" s="251">
        <v>18</v>
      </c>
      <c r="G27" s="252">
        <v>5</v>
      </c>
      <c r="H27" s="253">
        <v>2</v>
      </c>
      <c r="I27" s="131" t="s">
        <v>136</v>
      </c>
      <c r="J27" s="132">
        <v>31.4</v>
      </c>
      <c r="K27" s="133" t="s">
        <v>165</v>
      </c>
      <c r="N27" s="159">
        <f>IF(J27&gt;'Moors League'!D32,'Lane 1 Team Sheet'!D27,J27-'Moors League'!D32)</f>
        <v>-4.090000000000003</v>
      </c>
      <c r="O27" s="156">
        <f>IF(J27&gt;'Moors League'!H32,'Lane 2 Team Sheet'!D27,J27-'Moors League'!H32)</f>
        <v>-4.090000000000003</v>
      </c>
      <c r="P27" s="156">
        <f>IF(J27&gt;'Moors League'!L32,'Lane 3 Team Sheet'!D27,J27-'Moors League'!L32)</f>
        <v>-3.6099999999999994</v>
      </c>
      <c r="Q27" s="160">
        <f>IF(J27&gt;'Moors League'!P32,'Lane 4 Team Sheet'!D27,Records!J27-'Moors League'!P32)</f>
        <v>-4.050000000000004</v>
      </c>
      <c r="R27" s="160">
        <f>IF(J27&gt;'Moors League'!T32,'Lane 5 Team Sheet'!D27,J27-'Moors League'!T32)</f>
        <v>-6.960000000000001</v>
      </c>
    </row>
    <row r="28" spans="1:18" s="109" customFormat="1" ht="21.75" customHeight="1">
      <c r="A28" s="127">
        <v>25</v>
      </c>
      <c r="B28" s="128" t="s">
        <v>133</v>
      </c>
      <c r="C28" s="129" t="s">
        <v>152</v>
      </c>
      <c r="D28" s="130" t="s">
        <v>155</v>
      </c>
      <c r="E28" s="131"/>
      <c r="F28" s="251">
        <v>3</v>
      </c>
      <c r="G28" s="252">
        <v>7</v>
      </c>
      <c r="H28" s="253">
        <v>10</v>
      </c>
      <c r="I28" s="131" t="s">
        <v>139</v>
      </c>
      <c r="J28" s="255">
        <v>0.0007644675925925926</v>
      </c>
      <c r="K28" s="134"/>
      <c r="N28" s="159" t="str">
        <f>IF(J28&gt;'Moors League'!D33,"Record","X")</f>
        <v>X</v>
      </c>
      <c r="O28" s="156" t="str">
        <f>IF(J28&gt;'Moors League'!H33,"Record","X")</f>
        <v>X</v>
      </c>
      <c r="P28" s="156" t="str">
        <f>IF(J28&gt;'Moors League'!L33,"Record","X")</f>
        <v>X</v>
      </c>
      <c r="Q28" s="160" t="str">
        <f>IF(J28&gt;'Moors League'!P33,"Record","X")</f>
        <v>X</v>
      </c>
      <c r="R28" s="160" t="str">
        <f>IF(J28&gt;'Moors League'!T33,"Record","X")</f>
        <v>X</v>
      </c>
    </row>
    <row r="29" spans="1:18" s="109" customFormat="1" ht="21.75" customHeight="1">
      <c r="A29" s="127">
        <v>26</v>
      </c>
      <c r="B29" s="128" t="s">
        <v>138</v>
      </c>
      <c r="C29" s="129" t="s">
        <v>152</v>
      </c>
      <c r="D29" s="130" t="s">
        <v>155</v>
      </c>
      <c r="E29" s="131"/>
      <c r="F29" s="251">
        <v>16</v>
      </c>
      <c r="G29" s="252">
        <v>6</v>
      </c>
      <c r="H29" s="253">
        <v>12</v>
      </c>
      <c r="I29" s="131" t="s">
        <v>17</v>
      </c>
      <c r="J29" s="132" t="s">
        <v>282</v>
      </c>
      <c r="K29" s="134"/>
      <c r="N29" s="159" t="str">
        <f>IF(J29&gt;'Moors League'!D34,"Record","X")</f>
        <v>X</v>
      </c>
      <c r="O29" s="156" t="str">
        <f>IF(J29&gt;'Moors League'!H34,"Record","X")</f>
        <v>X</v>
      </c>
      <c r="P29" s="156" t="str">
        <f>IF(J29&gt;'Moors League'!L34,"Record","X")</f>
        <v>X</v>
      </c>
      <c r="Q29" s="160" t="str">
        <f>IF(J29&gt;'Moors League'!P34,"Record","X")</f>
        <v>Record</v>
      </c>
      <c r="R29" s="160" t="str">
        <f>IF(J29&gt;'Moors League'!T34,"Record","X")</f>
        <v>X</v>
      </c>
    </row>
    <row r="30" spans="1:18" s="109" customFormat="1" ht="21.75" customHeight="1">
      <c r="A30" s="127">
        <v>27</v>
      </c>
      <c r="B30" s="128" t="s">
        <v>133</v>
      </c>
      <c r="C30" s="129" t="s">
        <v>166</v>
      </c>
      <c r="D30" s="130" t="s">
        <v>157</v>
      </c>
      <c r="E30" s="131"/>
      <c r="F30" s="251">
        <v>13</v>
      </c>
      <c r="G30" s="252">
        <v>6</v>
      </c>
      <c r="H30" s="253">
        <v>98</v>
      </c>
      <c r="I30" s="131" t="s">
        <v>167</v>
      </c>
      <c r="J30" s="132" t="s">
        <v>168</v>
      </c>
      <c r="K30" s="134"/>
      <c r="N30" s="159" t="str">
        <f>IF(J30&gt;'Moors League'!D35,"Record","X")</f>
        <v>X</v>
      </c>
      <c r="O30" s="156" t="str">
        <f>IF(J30&gt;'Moors League'!H35,"Record","X")</f>
        <v>X</v>
      </c>
      <c r="P30" s="156" t="str">
        <f>IF(J30&gt;'Moors League'!L35,"Record","X")</f>
        <v>X</v>
      </c>
      <c r="Q30" s="160" t="str">
        <f>IF(J30&gt;'Moors League'!P35,"Record","X")</f>
        <v>X</v>
      </c>
      <c r="R30" s="160" t="str">
        <f>IF(J30&gt;'Moors League'!T35,"Record","X")</f>
        <v>X</v>
      </c>
    </row>
    <row r="31" spans="1:18" s="109" customFormat="1" ht="21.75" customHeight="1">
      <c r="A31" s="127">
        <v>28</v>
      </c>
      <c r="B31" s="128" t="s">
        <v>138</v>
      </c>
      <c r="C31" s="129" t="s">
        <v>166</v>
      </c>
      <c r="D31" s="130" t="s">
        <v>157</v>
      </c>
      <c r="E31" s="131"/>
      <c r="F31" s="251">
        <v>15</v>
      </c>
      <c r="G31" s="252">
        <v>5</v>
      </c>
      <c r="H31" s="253">
        <v>10</v>
      </c>
      <c r="I31" s="131" t="s">
        <v>136</v>
      </c>
      <c r="J31" s="255">
        <v>0.0007777777777777778</v>
      </c>
      <c r="K31" s="134"/>
      <c r="N31" s="159" t="str">
        <f>IF(J31&gt;'Moors League'!D36,"Record","X")</f>
        <v>X</v>
      </c>
      <c r="O31" s="156" t="str">
        <f>IF(J31&gt;'Moors League'!H36,"Record","X")</f>
        <v>X</v>
      </c>
      <c r="P31" s="156" t="str">
        <f>IF(J31&gt;'Moors League'!L36,"Record","X")</f>
        <v>X</v>
      </c>
      <c r="Q31" s="160" t="str">
        <f>IF(J31&gt;'Moors League'!P36,"Record","X")</f>
        <v>X</v>
      </c>
      <c r="R31" s="160" t="str">
        <f>IF(J31&gt;'Moors League'!T36,"Record","X")</f>
        <v>X</v>
      </c>
    </row>
    <row r="32" spans="1:18" s="109" customFormat="1" ht="21.75" customHeight="1">
      <c r="A32" s="122">
        <v>29</v>
      </c>
      <c r="B32" s="123" t="s">
        <v>133</v>
      </c>
      <c r="C32" s="124" t="s">
        <v>146</v>
      </c>
      <c r="D32" s="125" t="s">
        <v>155</v>
      </c>
      <c r="E32" s="126"/>
      <c r="F32" s="251">
        <v>3</v>
      </c>
      <c r="G32" s="252">
        <v>7</v>
      </c>
      <c r="H32" s="253">
        <v>10</v>
      </c>
      <c r="I32" s="131" t="s">
        <v>139</v>
      </c>
      <c r="J32" s="256">
        <v>0.0007354166666666667</v>
      </c>
      <c r="K32" s="134"/>
      <c r="N32" s="159" t="str">
        <f>IF(J32&gt;'Moors League'!D37,"Record","X")</f>
        <v>X</v>
      </c>
      <c r="O32" s="156" t="str">
        <f>IF(J32&gt;'Moors League'!H37,"Record","X")</f>
        <v>X</v>
      </c>
      <c r="P32" s="156" t="str">
        <f>IF(J32&gt;'Moors League'!L37,"Record","X")</f>
        <v>X</v>
      </c>
      <c r="Q32" s="160" t="str">
        <f>IF(J32&gt;'Moors League'!P37,"Record","X")</f>
        <v>X</v>
      </c>
      <c r="R32" s="160" t="str">
        <f>IF(J32&gt;'Moors League'!T37,"Record","X")</f>
        <v>X</v>
      </c>
    </row>
    <row r="33" spans="1:18" s="109" customFormat="1" ht="21.75" customHeight="1">
      <c r="A33" s="127">
        <v>30</v>
      </c>
      <c r="B33" s="128" t="s">
        <v>138</v>
      </c>
      <c r="C33" s="129" t="s">
        <v>146</v>
      </c>
      <c r="D33" s="130" t="s">
        <v>155</v>
      </c>
      <c r="E33" s="131"/>
      <c r="F33" s="251">
        <v>19</v>
      </c>
      <c r="G33" s="252">
        <v>5</v>
      </c>
      <c r="H33" s="253">
        <v>7</v>
      </c>
      <c r="I33" s="131" t="s">
        <v>139</v>
      </c>
      <c r="J33" s="132">
        <v>57.79</v>
      </c>
      <c r="K33" s="134"/>
      <c r="N33" s="159" t="str">
        <f>IF(J33&gt;'Moors League'!D38,"Record","X")</f>
        <v>X</v>
      </c>
      <c r="O33" s="156" t="str">
        <f>IF(J33&gt;'Moors League'!H38,"Record","X")</f>
        <v>X</v>
      </c>
      <c r="P33" s="156" t="str">
        <f>IF(J33&gt;'Moors League'!L38,"Record","X")</f>
        <v>X</v>
      </c>
      <c r="Q33" s="160" t="str">
        <f>IF(J33&gt;'Moors League'!P38,"Record","X")</f>
        <v>X</v>
      </c>
      <c r="R33" s="160" t="str">
        <f>IF(J33&gt;'Moors League'!T38,"Record","X")</f>
        <v>X</v>
      </c>
    </row>
    <row r="34" spans="1:18" s="109" customFormat="1" ht="21.75" customHeight="1">
      <c r="A34" s="127">
        <v>31</v>
      </c>
      <c r="B34" s="128" t="s">
        <v>133</v>
      </c>
      <c r="C34" s="129" t="s">
        <v>134</v>
      </c>
      <c r="D34" s="130" t="s">
        <v>142</v>
      </c>
      <c r="E34" s="131"/>
      <c r="F34" s="251">
        <v>23</v>
      </c>
      <c r="G34" s="252">
        <v>6</v>
      </c>
      <c r="H34" s="253">
        <v>7</v>
      </c>
      <c r="I34" s="131" t="s">
        <v>148</v>
      </c>
      <c r="J34" s="132">
        <v>32.26</v>
      </c>
      <c r="K34" s="133" t="s">
        <v>161</v>
      </c>
      <c r="N34" s="159">
        <f>IF(J34&gt;'Moors League'!D39,'Lane 1 Team Sheet'!D34,J34-'Moors League'!D39)</f>
        <v>-6.920000000000002</v>
      </c>
      <c r="O34" s="156">
        <f>IF(J34&gt;'Moors League'!H39,'Lane 2 Team Sheet'!D34,J34-'Moors League'!H39)</f>
        <v>-5.149999999999999</v>
      </c>
      <c r="P34" s="156">
        <f>IF(J34&gt;'Moors League'!L39,'Lane 3 Team Sheet'!D34,J34-'Moors League'!L39)</f>
        <v>-1.2000000000000028</v>
      </c>
      <c r="Q34" s="160">
        <f>IF(J34&gt;'Moors League'!P39,'Lane 4 Team Sheet'!D34,Records!J34-'Moors League'!P39)</f>
        <v>-4.039999999999999</v>
      </c>
      <c r="R34" s="160">
        <f>IF(J34&gt;'Moors League'!T39,'Lane 5 Team Sheet'!D34,J34-'Moors League'!T39)</f>
        <v>-4.68</v>
      </c>
    </row>
    <row r="35" spans="1:18" s="109" customFormat="1" ht="21.75" customHeight="1">
      <c r="A35" s="127">
        <v>32</v>
      </c>
      <c r="B35" s="128" t="s">
        <v>138</v>
      </c>
      <c r="C35" s="129" t="s">
        <v>134</v>
      </c>
      <c r="D35" s="130" t="s">
        <v>142</v>
      </c>
      <c r="E35" s="131"/>
      <c r="F35" s="251">
        <v>22</v>
      </c>
      <c r="G35" s="252">
        <v>5</v>
      </c>
      <c r="H35" s="253">
        <v>4</v>
      </c>
      <c r="I35" s="280" t="s">
        <v>279</v>
      </c>
      <c r="J35" s="132">
        <v>27.03</v>
      </c>
      <c r="K35" s="281" t="s">
        <v>280</v>
      </c>
      <c r="N35" s="159">
        <f>IF(J35&gt;'Moors League'!D40,'Lane 1 Team Sheet'!D35,J35-'Moors League'!D40)</f>
        <v>-1.3999999999999986</v>
      </c>
      <c r="O35" s="156">
        <f>IF(J35&gt;'Moors League'!H40,'Lane 2 Team Sheet'!D35,J35-'Moors League'!H40)</f>
        <v>-2.6899999999999977</v>
      </c>
      <c r="P35" s="156">
        <f>IF(J35&gt;'Moors League'!L40,'Lane 3 Team Sheet'!D35,J35-'Moors League'!L40)</f>
        <v>-3.2300000000000004</v>
      </c>
      <c r="Q35" s="160">
        <f>IF(J35&gt;'Moors League'!P40,'Lane 4 Team Sheet'!D35,Records!J35-'Moors League'!P40)</f>
        <v>-1.8299999999999983</v>
      </c>
      <c r="R35" s="160">
        <f>IF(J35&gt;'Moors League'!T40,'Lane 5 Team Sheet'!D35,J35-'Moors League'!T40)</f>
        <v>-3.879999999999999</v>
      </c>
    </row>
    <row r="36" spans="1:18" s="169" customFormat="1" ht="21.75" customHeight="1">
      <c r="A36" s="127">
        <v>33</v>
      </c>
      <c r="B36" s="128" t="s">
        <v>133</v>
      </c>
      <c r="C36" s="129" t="s">
        <v>141</v>
      </c>
      <c r="D36" s="130" t="s">
        <v>135</v>
      </c>
      <c r="E36" s="131"/>
      <c r="F36" s="251">
        <v>12</v>
      </c>
      <c r="G36" s="252">
        <v>6</v>
      </c>
      <c r="H36" s="253">
        <v>10</v>
      </c>
      <c r="I36" s="131" t="s">
        <v>143</v>
      </c>
      <c r="J36" s="132">
        <v>35.38</v>
      </c>
      <c r="K36" s="133" t="s">
        <v>233</v>
      </c>
      <c r="N36" s="159">
        <f>IF(J36&gt;'Moors League'!D41,'Lane 1 Team Sheet'!D36,J36-'Moors League'!D41)</f>
        <v>-5.059999999999995</v>
      </c>
      <c r="O36" s="156">
        <f>IF(J36&gt;'Moors League'!H41,'Lane 2 Team Sheet'!D36,J36-'Moors League'!H41)</f>
        <v>-8.39</v>
      </c>
      <c r="P36" s="156">
        <f>IF(J36&gt;'Moors League'!L41,'Lane 3 Team Sheet'!D36,J36-'Moors League'!L41)</f>
        <v>-4.349999999999994</v>
      </c>
      <c r="Q36" s="160">
        <f>IF(J36&gt;'Moors League'!P41,'Lane 4 Team Sheet'!D36,Records!J36-'Moors League'!P41)</f>
        <v>-0.4199999999999946</v>
      </c>
      <c r="R36" s="160">
        <f>IF(J36&gt;'Moors League'!T41,'Lane 5 Team Sheet'!D36,J36-'Moors League'!T41)</f>
        <v>-8.089999999999996</v>
      </c>
    </row>
    <row r="37" spans="1:18" s="109" customFormat="1" ht="21.75" customHeight="1">
      <c r="A37" s="127">
        <v>34</v>
      </c>
      <c r="B37" s="128" t="s">
        <v>138</v>
      </c>
      <c r="C37" s="129" t="s">
        <v>141</v>
      </c>
      <c r="D37" s="130" t="s">
        <v>135</v>
      </c>
      <c r="E37" s="131"/>
      <c r="F37" s="251">
        <v>14</v>
      </c>
      <c r="G37" s="252">
        <v>10</v>
      </c>
      <c r="H37" s="253">
        <v>6</v>
      </c>
      <c r="I37" s="131" t="s">
        <v>148</v>
      </c>
      <c r="J37" s="132">
        <v>34.86</v>
      </c>
      <c r="K37" s="133" t="s">
        <v>170</v>
      </c>
      <c r="N37" s="159">
        <f>IF(J37&gt;'Moors League'!D42,'Lane 1 Team Sheet'!D37,J37-'Moors League'!D42)</f>
        <v>-5.369999999999997</v>
      </c>
      <c r="O37" s="156">
        <f>IF(J37&gt;'Moors League'!H42,'Lane 2 Team Sheet'!D37,J37-'Moors League'!H42)</f>
        <v>-3.8200000000000003</v>
      </c>
      <c r="P37" s="156">
        <f>IF(J37&gt;'Moors League'!L42,'Lane 3 Team Sheet'!D37,J37-'Moors League'!L42)</f>
        <v>-3.5799999999999983</v>
      </c>
      <c r="Q37" s="160">
        <f>IF(J37&gt;'Moors League'!P42,'Lane 4 Team Sheet'!D37,Records!J37-'Moors League'!P42)</f>
        <v>-6.189999999999998</v>
      </c>
      <c r="R37" s="160">
        <f>IF(J37&gt;'Moors League'!T42,'Lane 5 Team Sheet'!D37,J37-'Moors League'!T42)</f>
        <v>-13.759999999999998</v>
      </c>
    </row>
    <row r="38" spans="1:18" s="109" customFormat="1" ht="21.75" customHeight="1">
      <c r="A38" s="127">
        <v>35</v>
      </c>
      <c r="B38" s="128" t="s">
        <v>133</v>
      </c>
      <c r="C38" s="129" t="s">
        <v>146</v>
      </c>
      <c r="D38" s="130" t="s">
        <v>162</v>
      </c>
      <c r="E38" s="131"/>
      <c r="F38" s="251">
        <v>31</v>
      </c>
      <c r="G38" s="252">
        <v>3</v>
      </c>
      <c r="H38" s="253">
        <v>12</v>
      </c>
      <c r="I38" s="131" t="s">
        <v>139</v>
      </c>
      <c r="J38" s="132">
        <v>28.77</v>
      </c>
      <c r="K38" s="133" t="s">
        <v>163</v>
      </c>
      <c r="N38" s="159">
        <f>IF(J38&gt;'Moors League'!D43,'Lane 1 Team Sheet'!D38,J38-'Moors League'!D43)</f>
        <v>-5.080000000000002</v>
      </c>
      <c r="O38" s="156">
        <f>IF(J38&gt;'Moors League'!H43,'Lane 2 Team Sheet'!D48,J38-'Moors League'!H43)</f>
        <v>-4.559999999999999</v>
      </c>
      <c r="P38" s="156">
        <f>IF(J38&gt;'Moors League'!L43,'Lane 3 Team Sheet'!D38,J38-'Moors League'!L43)</f>
        <v>-0.17999999999999972</v>
      </c>
      <c r="Q38" s="160">
        <f>IF(J38&gt;'Moors League'!P43,'Lane 4 Team Sheet'!D38,Records!J38-'Moors League'!P43)</f>
        <v>-5.430000000000003</v>
      </c>
      <c r="R38" s="160">
        <f>IF(J38&gt;'Moors League'!T43,'Lane 5 Team Sheet'!D38,J38-'Moors League'!T43)</f>
        <v>-4.919999999999998</v>
      </c>
    </row>
    <row r="39" spans="1:18" s="109" customFormat="1" ht="21.75" customHeight="1">
      <c r="A39" s="127">
        <v>36</v>
      </c>
      <c r="B39" s="128" t="s">
        <v>138</v>
      </c>
      <c r="C39" s="129" t="s">
        <v>146</v>
      </c>
      <c r="D39" s="130" t="s">
        <v>162</v>
      </c>
      <c r="E39" s="131"/>
      <c r="F39" s="251">
        <v>5</v>
      </c>
      <c r="G39" s="252">
        <v>7</v>
      </c>
      <c r="H39" s="253">
        <v>8</v>
      </c>
      <c r="I39" s="131" t="s">
        <v>139</v>
      </c>
      <c r="J39" s="132">
        <v>24.7</v>
      </c>
      <c r="K39" s="133" t="s">
        <v>140</v>
      </c>
      <c r="N39" s="159">
        <f>IF(J39&gt;'Moors League'!D44,'Lane 1 Team Sheet'!D39,J39-'Moors League'!D44)</f>
        <v>-10.510000000000002</v>
      </c>
      <c r="O39" s="156">
        <f>IF(J39&gt;'Moors League'!H44,'Lane 2 Team Sheet'!D39,J39-'Moors League'!H44)</f>
        <v>-3.710000000000001</v>
      </c>
      <c r="P39" s="156">
        <f>IF(J39&gt;'Moors League'!L44,'Lane 3 Team Sheet'!D39,J39-'Moors League'!L44)</f>
        <v>-2.9800000000000004</v>
      </c>
      <c r="Q39" s="160">
        <f>IF(J39&gt;'Moors League'!P44,'Lane 4 Team Sheet'!D39,Records!J39-'Moors League'!P44)</f>
        <v>-4.640000000000001</v>
      </c>
      <c r="R39" s="160">
        <f>IF(J39&gt;'Moors League'!T44,'Lane 5 Team Sheet'!D39,J39-'Moors League'!T44)</f>
        <v>-6.370000000000001</v>
      </c>
    </row>
    <row r="40" spans="1:18" s="110" customFormat="1" ht="21.75" customHeight="1">
      <c r="A40" s="127">
        <v>37</v>
      </c>
      <c r="B40" s="128" t="s">
        <v>133</v>
      </c>
      <c r="C40" s="129" t="s">
        <v>150</v>
      </c>
      <c r="D40" s="130" t="s">
        <v>171</v>
      </c>
      <c r="E40" s="131"/>
      <c r="F40" s="251">
        <v>5</v>
      </c>
      <c r="G40" s="252">
        <v>7</v>
      </c>
      <c r="H40" s="253">
        <v>3</v>
      </c>
      <c r="I40" s="131" t="s">
        <v>148</v>
      </c>
      <c r="J40" s="132">
        <v>20.38</v>
      </c>
      <c r="K40" s="133" t="s">
        <v>149</v>
      </c>
      <c r="N40" s="159">
        <f>IF(J40&gt;'Moors League'!D45,'Lane 1 Team Sheet'!D40,J40-'Moors League'!D45)</f>
        <v>-3.9299999999999997</v>
      </c>
      <c r="O40" s="156">
        <f>IF(J40&gt;'Moors League'!H45,'Lane 2 Team Sheet'!D40,J40-'Moors League'!H45)</f>
        <v>-5.859999999999999</v>
      </c>
      <c r="P40" s="156">
        <f>IF(J40&gt;'Moors League'!L45,'Lane 3 Team Sheet'!D40,J40-'Moors League'!L45)</f>
        <v>-1.7900000000000027</v>
      </c>
      <c r="Q40" s="160">
        <f>IF(J40&gt;'Moors League'!P45,'Lane 4 Team Sheet'!D40,Records!J40-'Moors League'!P45)</f>
        <v>-4.470000000000002</v>
      </c>
      <c r="R40" s="160" t="e">
        <f>IF(J40&gt;'Moors League'!T45,'Lane 5 Team Sheet'!D40,J40-'Moors League'!T45)</f>
        <v>#VALUE!</v>
      </c>
    </row>
    <row r="41" spans="1:18" s="110" customFormat="1" ht="21.75" customHeight="1">
      <c r="A41" s="127">
        <v>38</v>
      </c>
      <c r="B41" s="128" t="s">
        <v>138</v>
      </c>
      <c r="C41" s="129" t="s">
        <v>150</v>
      </c>
      <c r="D41" s="130" t="s">
        <v>171</v>
      </c>
      <c r="E41" s="131"/>
      <c r="F41" s="251">
        <v>5</v>
      </c>
      <c r="G41" s="252">
        <v>10</v>
      </c>
      <c r="H41" s="253">
        <v>3</v>
      </c>
      <c r="I41" s="131" t="s">
        <v>153</v>
      </c>
      <c r="J41" s="132">
        <v>19.81</v>
      </c>
      <c r="K41" s="133" t="s">
        <v>172</v>
      </c>
      <c r="N41" s="159">
        <f>IF(J41&gt;'Moors League'!D46,'Lane 1 Team Sheet'!D41,J41-'Moors League'!D46)</f>
        <v>-4.43</v>
      </c>
      <c r="O41" s="156">
        <f>IF(J41&gt;'Moors League'!H46,'Lane 2 Team Sheet'!D41,J41-'Moors League'!H46)</f>
        <v>-5.52</v>
      </c>
      <c r="P41" s="156">
        <f>IF(J41&gt;'Moors League'!L46,'Lane 3 Team Sheet'!D41,J41-'Moors League'!L46)</f>
        <v>-2.530000000000001</v>
      </c>
      <c r="Q41" s="160">
        <f>IF(J41&gt;'Moors League'!P46,'Lane 4 Team Sheet'!D41,Records!J41-'Moors League'!P46)</f>
        <v>-1.9700000000000024</v>
      </c>
      <c r="R41" s="160">
        <f>IF(J41&gt;'Moors League'!T46,'Lane 5 Team Sheet'!D41,J41-'Moors League'!T46)</f>
        <v>-4.550000000000001</v>
      </c>
    </row>
    <row r="42" spans="1:18" s="110" customFormat="1" ht="21.75" customHeight="1">
      <c r="A42" s="127">
        <v>39</v>
      </c>
      <c r="B42" s="128" t="s">
        <v>133</v>
      </c>
      <c r="C42" s="129" t="s">
        <v>152</v>
      </c>
      <c r="D42" s="130" t="s">
        <v>142</v>
      </c>
      <c r="E42" s="131"/>
      <c r="F42" s="251">
        <v>2</v>
      </c>
      <c r="G42" s="252">
        <v>7</v>
      </c>
      <c r="H42" s="253">
        <v>5</v>
      </c>
      <c r="I42" s="131" t="s">
        <v>136</v>
      </c>
      <c r="J42" s="132">
        <v>32.76</v>
      </c>
      <c r="K42" s="133" t="s">
        <v>169</v>
      </c>
      <c r="N42" s="159">
        <f>IF(J42&gt;'Moors League'!D47,'Lane 1 Team Sheet'!D42,J42-'Moors League'!D47)</f>
        <v>-6.200000000000003</v>
      </c>
      <c r="O42" s="156">
        <f>IF(J42&gt;'Moors League'!H47,'Lane 2 Team Sheet'!D42,J42-'Moors League'!H47)</f>
        <v>-10.32</v>
      </c>
      <c r="P42" s="156">
        <f>IF(J42&gt;'Moors League'!L47,'Lane 3 Team Sheet'!D42,J42-'Moors League'!L47)</f>
        <v>-4.520000000000003</v>
      </c>
      <c r="Q42" s="160">
        <f>IF(J42&gt;'Moors League'!P47,'Lane 4 Team Sheet'!D42,Records!J42-'Moors League'!P47)</f>
        <v>-3.8000000000000043</v>
      </c>
      <c r="R42" s="160">
        <f>IF(J42&gt;'Moors League'!T47,'Lane 5 Team Sheet'!D42,J42-'Moors League'!T47)</f>
        <v>-2.1499999999999986</v>
      </c>
    </row>
    <row r="43" spans="1:18" s="110" customFormat="1" ht="21.75" customHeight="1">
      <c r="A43" s="127">
        <v>40</v>
      </c>
      <c r="B43" s="128" t="s">
        <v>138</v>
      </c>
      <c r="C43" s="129" t="s">
        <v>152</v>
      </c>
      <c r="D43" s="130" t="s">
        <v>142</v>
      </c>
      <c r="E43" s="131"/>
      <c r="F43" s="251">
        <v>28</v>
      </c>
      <c r="G43" s="252">
        <v>6</v>
      </c>
      <c r="H43" s="253">
        <v>8</v>
      </c>
      <c r="I43" s="131" t="s">
        <v>136</v>
      </c>
      <c r="J43" s="132">
        <v>29.87</v>
      </c>
      <c r="K43" s="133" t="s">
        <v>173</v>
      </c>
      <c r="N43" s="159">
        <f>IF(J43&gt;'Moors League'!D48,'Lane 1 Team Sheet'!D43,J43-'Moors League'!D48)</f>
        <v>-5.760000000000002</v>
      </c>
      <c r="O43" s="156">
        <f>IF(J43&gt;'Moors League'!H48,'Lane 2 Team Sheet'!D43,J43-'Moors League'!H48)</f>
        <v>-5.679999999999996</v>
      </c>
      <c r="P43" s="156">
        <f>IF(J43&gt;'Moors League'!L48,'Lane 3 Team Sheet'!D43,J43-'Moors League'!L48)</f>
        <v>-5.91</v>
      </c>
      <c r="Q43" s="160">
        <f>IF(J43&gt;'Moors League'!P48,'Lane 4 Team Sheet'!D43,Records!J43-'Moors League'!P48)</f>
        <v>-1.8099999999999987</v>
      </c>
      <c r="R43" s="160">
        <f>IF(J43&gt;'Moors League'!T48,'Lane 5 Team Sheet'!D43,J43-'Moors League'!T48)</f>
        <v>-5.359999999999996</v>
      </c>
    </row>
    <row r="44" spans="1:18" s="110" customFormat="1" ht="21.75" customHeight="1">
      <c r="A44" s="127">
        <v>41</v>
      </c>
      <c r="B44" s="128" t="s">
        <v>133</v>
      </c>
      <c r="C44" s="129" t="s">
        <v>134</v>
      </c>
      <c r="D44" s="130" t="s">
        <v>157</v>
      </c>
      <c r="E44" s="131"/>
      <c r="F44" s="251">
        <v>29</v>
      </c>
      <c r="G44" s="252">
        <v>6</v>
      </c>
      <c r="H44" s="253">
        <v>2</v>
      </c>
      <c r="I44" s="131" t="s">
        <v>136</v>
      </c>
      <c r="J44" s="132">
        <v>55.06</v>
      </c>
      <c r="K44" s="134"/>
      <c r="N44" s="159" t="str">
        <f>IF(J44&gt;'Moors League'!D49,"Record","X")</f>
        <v>X</v>
      </c>
      <c r="O44" s="156" t="str">
        <f>IF(J44&gt;'Moors League'!H49,"Record","X")</f>
        <v>X</v>
      </c>
      <c r="P44" s="156" t="str">
        <f>IF(J44&gt;'Moors League'!L49,"Record","X")</f>
        <v>X</v>
      </c>
      <c r="Q44" s="160" t="str">
        <f>IF(J44&gt;'Moors League'!P49,"Record","X")</f>
        <v>X</v>
      </c>
      <c r="R44" s="160" t="str">
        <f>IF(J44&gt;'Moors League'!T49,"Record","X")</f>
        <v>X</v>
      </c>
    </row>
    <row r="45" spans="1:18" s="110" customFormat="1" ht="21.75" customHeight="1">
      <c r="A45" s="127">
        <v>42</v>
      </c>
      <c r="B45" s="128" t="s">
        <v>138</v>
      </c>
      <c r="C45" s="129" t="s">
        <v>134</v>
      </c>
      <c r="D45" s="130" t="s">
        <v>157</v>
      </c>
      <c r="E45" s="131"/>
      <c r="F45" s="251">
        <v>18</v>
      </c>
      <c r="G45" s="252">
        <v>6</v>
      </c>
      <c r="H45" s="253">
        <v>11</v>
      </c>
      <c r="I45" s="131" t="s">
        <v>129</v>
      </c>
      <c r="J45" s="132">
        <v>48.31</v>
      </c>
      <c r="K45" s="134"/>
      <c r="N45" s="159" t="str">
        <f>IF(J45&gt;'Moors League'!D50,"Record","X")</f>
        <v>X</v>
      </c>
      <c r="O45" s="156" t="str">
        <f>IF(J45&gt;'Moors League'!H50,"Record","X")</f>
        <v>X</v>
      </c>
      <c r="P45" s="156" t="str">
        <f>IF(J45&gt;'Moors League'!L50,"Record","X")</f>
        <v>X</v>
      </c>
      <c r="Q45" s="160" t="str">
        <f>IF(J45&gt;'Moors League'!P50,"Record","X")</f>
        <v>X</v>
      </c>
      <c r="R45" s="160" t="str">
        <f>IF(J45&gt;'Moors League'!T50,"Record","X")</f>
        <v>X</v>
      </c>
    </row>
    <row r="46" spans="1:18" s="110" customFormat="1" ht="21.75" customHeight="1">
      <c r="A46" s="127">
        <v>43</v>
      </c>
      <c r="B46" s="128" t="s">
        <v>133</v>
      </c>
      <c r="C46" s="129" t="s">
        <v>141</v>
      </c>
      <c r="D46" s="130" t="s">
        <v>155</v>
      </c>
      <c r="E46" s="131"/>
      <c r="F46" s="251">
        <v>15</v>
      </c>
      <c r="G46" s="252">
        <v>5</v>
      </c>
      <c r="H46" s="253">
        <v>10</v>
      </c>
      <c r="I46" s="131" t="s">
        <v>143</v>
      </c>
      <c r="J46" s="256">
        <v>0.0008163194444444445</v>
      </c>
      <c r="K46" s="134"/>
      <c r="N46" s="159" t="str">
        <f>IF(J46&gt;'Moors League'!D51,"Record","X")</f>
        <v>X</v>
      </c>
      <c r="O46" s="156" t="str">
        <f>IF(J46&gt;'Moors League'!H51,"Record","X")</f>
        <v>X</v>
      </c>
      <c r="P46" s="156" t="str">
        <f>IF(J46&gt;'Moors League'!L51,"Record","X")</f>
        <v>X</v>
      </c>
      <c r="Q46" s="160" t="str">
        <f>IF(J46&gt;'Moors League'!P51,"Record","X")</f>
        <v>X</v>
      </c>
      <c r="R46" s="160" t="str">
        <f>IF(J46&gt;'Moors League'!T51,"Record","X")</f>
        <v>X</v>
      </c>
    </row>
    <row r="47" spans="1:18" s="110" customFormat="1" ht="21.75" customHeight="1">
      <c r="A47" s="127">
        <v>44</v>
      </c>
      <c r="B47" s="128" t="s">
        <v>138</v>
      </c>
      <c r="C47" s="129" t="s">
        <v>141</v>
      </c>
      <c r="D47" s="130" t="s">
        <v>155</v>
      </c>
      <c r="E47" s="131"/>
      <c r="F47" s="251">
        <v>19</v>
      </c>
      <c r="G47" s="252">
        <v>5</v>
      </c>
      <c r="H47" s="253">
        <v>12</v>
      </c>
      <c r="I47" s="135" t="s">
        <v>17</v>
      </c>
      <c r="J47" s="132" t="s">
        <v>281</v>
      </c>
      <c r="K47" s="134"/>
      <c r="N47" s="159" t="str">
        <f>IF(J47&gt;'Moors League'!D52,"Record","X")</f>
        <v>X</v>
      </c>
      <c r="O47" s="156" t="str">
        <f>IF(J47&gt;'Moors League'!H52,"Record","X")</f>
        <v>X</v>
      </c>
      <c r="P47" s="156" t="str">
        <f>IF(J47&gt;'Moors League'!L52,"Record","X")</f>
        <v>X</v>
      </c>
      <c r="Q47" s="160" t="str">
        <f>IF(J47&gt;'Moors League'!P52,"Record","X")</f>
        <v>Record</v>
      </c>
      <c r="R47" s="160" t="str">
        <f>IF(J47&gt;'Moors League'!T52,"Record","X")</f>
        <v>X</v>
      </c>
    </row>
    <row r="48" spans="1:18" s="110" customFormat="1" ht="21.75" customHeight="1">
      <c r="A48" s="127">
        <v>45</v>
      </c>
      <c r="B48" s="128" t="s">
        <v>133</v>
      </c>
      <c r="C48" s="129" t="s">
        <v>152</v>
      </c>
      <c r="D48" s="130" t="s">
        <v>162</v>
      </c>
      <c r="E48" s="131"/>
      <c r="F48" s="251">
        <v>8</v>
      </c>
      <c r="G48" s="252">
        <v>10</v>
      </c>
      <c r="H48" s="253">
        <v>11</v>
      </c>
      <c r="I48" s="131" t="s">
        <v>139</v>
      </c>
      <c r="J48" s="132">
        <v>28.83</v>
      </c>
      <c r="K48" s="133" t="s">
        <v>163</v>
      </c>
      <c r="N48" s="159">
        <f>IF(J48&gt;'Moors League'!D53,'Lane 1 Team Sheet'!D48,J48-'Moors League'!D53)</f>
        <v>-6.640000000000001</v>
      </c>
      <c r="O48" s="156">
        <f>IF(J48&gt;'Moors League'!H53,'Lane 2 Team Sheet'!D48,J48-'Moors League'!H53)</f>
        <v>-6.670000000000002</v>
      </c>
      <c r="P48" s="156">
        <f>IF(J48&gt;'Moors League'!L53,'Lane 3 Team Sheet'!D48,J48-'Moors League'!L53)</f>
        <v>-3.219999999999999</v>
      </c>
      <c r="Q48" s="160">
        <f>IF(J48&gt;'Moors League'!P53,'Lane 4 Team Sheet'!D48,Records!J48-'Moors League'!P53)</f>
        <v>-2.3500000000000014</v>
      </c>
      <c r="R48" s="160">
        <f>IF(J48&gt;'Moors League'!T53,'Lane 5 Team Sheet'!D48,J48-'Moors League'!T53)</f>
        <v>-1.7300000000000004</v>
      </c>
    </row>
    <row r="49" spans="1:18" s="110" customFormat="1" ht="21.75" customHeight="1">
      <c r="A49" s="127">
        <v>46</v>
      </c>
      <c r="B49" s="128" t="s">
        <v>138</v>
      </c>
      <c r="C49" s="129" t="s">
        <v>152</v>
      </c>
      <c r="D49" s="130" t="s">
        <v>162</v>
      </c>
      <c r="E49" s="131"/>
      <c r="F49" s="251">
        <v>29</v>
      </c>
      <c r="G49" s="252">
        <v>6</v>
      </c>
      <c r="H49" s="253">
        <v>2</v>
      </c>
      <c r="I49" s="131" t="s">
        <v>143</v>
      </c>
      <c r="J49" s="132">
        <v>26.15</v>
      </c>
      <c r="K49" s="133" t="s">
        <v>159</v>
      </c>
      <c r="N49" s="159">
        <f>IF(J49&gt;'Moors League'!D54,'Lane 1 Team Sheet'!D49,J49-'Moors League'!D54)</f>
        <v>-3.200000000000003</v>
      </c>
      <c r="O49" s="156">
        <f>IF(J49&gt;'Moors League'!H54,'Lane 2 Team Sheet'!D49,J49-'Moors League'!H54)</f>
        <v>-3.91</v>
      </c>
      <c r="P49" s="156">
        <f>IF(J49&gt;'Moors League'!L54,'Lane 3 Team Sheet'!D49,J49-'Moors League'!L54)</f>
        <v>-4.700000000000003</v>
      </c>
      <c r="Q49" s="160">
        <f>IF(J49&gt;'Moors League'!P54,'Lane 4 Team Sheet'!D49,Records!J49-'Moors League'!P54)</f>
        <v>-2.780000000000001</v>
      </c>
      <c r="R49" s="160">
        <f>IF(J49&gt;'Moors League'!T54,'Lane 5 Team Sheet'!D49,J49-'Moors League'!T54)</f>
        <v>-3.91</v>
      </c>
    </row>
    <row r="50" spans="1:18" s="110" customFormat="1" ht="21.75" customHeight="1">
      <c r="A50" s="127">
        <v>47</v>
      </c>
      <c r="B50" s="128" t="s">
        <v>133</v>
      </c>
      <c r="C50" s="129" t="s">
        <v>150</v>
      </c>
      <c r="D50" s="130" t="s">
        <v>174</v>
      </c>
      <c r="E50" s="131"/>
      <c r="F50" s="251">
        <v>21</v>
      </c>
      <c r="G50" s="252">
        <v>1</v>
      </c>
      <c r="H50" s="253">
        <v>12</v>
      </c>
      <c r="I50" s="131" t="s">
        <v>129</v>
      </c>
      <c r="J50" s="132">
        <v>16.44</v>
      </c>
      <c r="K50" s="133" t="s">
        <v>234</v>
      </c>
      <c r="N50" s="159">
        <f>IF(J50&gt;'Moors League'!D55,'Lane 1 Team Sheet'!D50,J50-'Moors League'!D55)</f>
        <v>-5.759999999999998</v>
      </c>
      <c r="O50" s="156">
        <f>IF(J50&gt;'Moors League'!H55,'Lane 2 Team Sheet'!D50,J50-'Moors League'!H55)</f>
        <v>-2.419999999999998</v>
      </c>
      <c r="P50" s="156">
        <f>IF(J50&gt;'Moors League'!L55,'Lane 3 Team Sheet'!D50,J50-'Moors League'!L55)</f>
        <v>-3.379999999999999</v>
      </c>
      <c r="Q50" s="160">
        <f>IF(J50&gt;'Moors League'!P55,'Lane 4 Team Sheet'!D50,Records!J50-'Moors League'!P55)</f>
        <v>-3.09</v>
      </c>
      <c r="R50" s="160">
        <f>IF(J50&gt;'Moors League'!T55,'Lane 5 Team Sheet'!D50,J50-'Moors League'!T55)</f>
        <v>-12.189999999999998</v>
      </c>
    </row>
    <row r="51" spans="1:18" s="110" customFormat="1" ht="21.75" customHeight="1">
      <c r="A51" s="127">
        <v>48</v>
      </c>
      <c r="B51" s="128" t="s">
        <v>138</v>
      </c>
      <c r="C51" s="129" t="s">
        <v>150</v>
      </c>
      <c r="D51" s="130" t="s">
        <v>174</v>
      </c>
      <c r="E51" s="131"/>
      <c r="F51" s="251">
        <v>6</v>
      </c>
      <c r="G51" s="252">
        <v>10</v>
      </c>
      <c r="H51" s="253">
        <v>1</v>
      </c>
      <c r="I51" s="131" t="s">
        <v>139</v>
      </c>
      <c r="J51" s="132">
        <v>16.21</v>
      </c>
      <c r="K51" s="133" t="s">
        <v>145</v>
      </c>
      <c r="N51" s="159">
        <f>IF(J51&gt;'Moors League'!D56,'Lane 1 Team Sheet'!D51,J51-'Moors League'!D56)</f>
        <v>-1.3399999999999999</v>
      </c>
      <c r="O51" s="156">
        <f>IF(J51&gt;'Moors League'!H56,'Lane 2 Team Sheet'!D51,J51-'Moors League'!H56)</f>
        <v>-4.529999999999998</v>
      </c>
      <c r="P51" s="156">
        <f>IF(J51&gt;'Moors League'!L56,'Lane 3 Team Sheet'!D51,J51-'Moors League'!L56)</f>
        <v>-2.289999999999999</v>
      </c>
      <c r="Q51" s="160">
        <f>IF(J51&gt;'Moors League'!P56,'Lane 4 Team Sheet'!D51,Records!J51-'Moors League'!P56)</f>
        <v>-2.379999999999999</v>
      </c>
      <c r="R51" s="160">
        <f>IF(J51&gt;'Moors League'!T56,'Lane 5 Team Sheet'!D51,J51-'Moors League'!T56)</f>
        <v>-8.509999999999998</v>
      </c>
    </row>
    <row r="52" spans="1:18" s="110" customFormat="1" ht="21.75" customHeight="1">
      <c r="A52" s="127">
        <v>49</v>
      </c>
      <c r="B52" s="128" t="s">
        <v>133</v>
      </c>
      <c r="C52" s="129" t="s">
        <v>146</v>
      </c>
      <c r="D52" s="130" t="s">
        <v>135</v>
      </c>
      <c r="E52" s="131"/>
      <c r="F52" s="251">
        <v>13</v>
      </c>
      <c r="G52" s="252">
        <v>10</v>
      </c>
      <c r="H52" s="253">
        <v>7</v>
      </c>
      <c r="I52" s="131" t="s">
        <v>153</v>
      </c>
      <c r="J52" s="132">
        <v>33.4</v>
      </c>
      <c r="K52" s="133" t="s">
        <v>154</v>
      </c>
      <c r="N52" s="159">
        <f>IF(J52&gt;'Moors League'!D57,'Lane 1 Team Sheet'!D52,J52-'Moors League'!D57)</f>
        <v>-9.060000000000002</v>
      </c>
      <c r="O52" s="156">
        <f>IF(J52&gt;'Moors League'!H57,'Lane 2 Team Sheet'!D52,J52-'Moors League'!H57)</f>
        <v>-6.07</v>
      </c>
      <c r="P52" s="156">
        <f>IF(J52&gt;'Moors League'!L57,'Lane 3 Team Sheet'!D52,J52-'Moors League'!L57)</f>
        <v>-1.5300000000000011</v>
      </c>
      <c r="Q52" s="160">
        <f>IF(J52&gt;'Moors League'!P57,'Lane 4 Team Sheet'!D52,Records!J52-'Moors League'!P57)</f>
        <v>-5.480000000000004</v>
      </c>
      <c r="R52" s="160">
        <f>IF(J52&gt;'Moors League'!T57,'Lane 5 Team Sheet'!D52,J52-'Moors League'!T57)</f>
        <v>-3.5900000000000034</v>
      </c>
    </row>
    <row r="53" spans="1:18" s="110" customFormat="1" ht="21.75" customHeight="1">
      <c r="A53" s="127">
        <v>50</v>
      </c>
      <c r="B53" s="128" t="s">
        <v>138</v>
      </c>
      <c r="C53" s="129" t="s">
        <v>146</v>
      </c>
      <c r="D53" s="130" t="s">
        <v>135</v>
      </c>
      <c r="E53" s="131"/>
      <c r="F53" s="251">
        <v>11</v>
      </c>
      <c r="G53" s="252">
        <v>10</v>
      </c>
      <c r="H53" s="253">
        <v>8</v>
      </c>
      <c r="I53" s="131" t="s">
        <v>139</v>
      </c>
      <c r="J53" s="132">
        <v>29.14</v>
      </c>
      <c r="K53" s="133" t="s">
        <v>140</v>
      </c>
      <c r="N53" s="159">
        <f>IF(J53&gt;'Moors League'!D58,'Lane 1 Team Sheet'!D53,J53-'Moors League'!D58)</f>
        <v>-15.21</v>
      </c>
      <c r="O53" s="156">
        <f>IF(J53&gt;'Moors League'!H58,'Lane 2 Team Sheet'!D53,J53-'Moors League'!H58)</f>
        <v>-7.769999999999996</v>
      </c>
      <c r="P53" s="156">
        <f>IF(J53&gt;'Moors League'!L58,'Lane 3 Team Sheet'!D53,J53-'Moors League'!L58)</f>
        <v>-3.700000000000003</v>
      </c>
      <c r="Q53" s="160">
        <f>IF(J53&gt;'Moors League'!P58,'Lane 4 Team Sheet'!D53,Records!J53-'Moors League'!P58)</f>
        <v>-5.969999999999999</v>
      </c>
      <c r="R53" s="160">
        <f>IF(J53&gt;'Moors League'!T58,'Lane 5 Team Sheet'!D53,J53-'Moors League'!T58)</f>
        <v>-6.950000000000003</v>
      </c>
    </row>
    <row r="54" spans="1:18" s="110" customFormat="1" ht="21.75" customHeight="1">
      <c r="A54" s="127">
        <v>51</v>
      </c>
      <c r="B54" s="128" t="s">
        <v>133</v>
      </c>
      <c r="C54" s="129" t="s">
        <v>141</v>
      </c>
      <c r="D54" s="130" t="s">
        <v>147</v>
      </c>
      <c r="E54" s="131"/>
      <c r="F54" s="251">
        <v>25</v>
      </c>
      <c r="G54" s="252">
        <v>6</v>
      </c>
      <c r="H54" s="253">
        <v>94</v>
      </c>
      <c r="I54" s="131" t="s">
        <v>148</v>
      </c>
      <c r="J54" s="132">
        <v>39.25</v>
      </c>
      <c r="K54" s="133" t="s">
        <v>164</v>
      </c>
      <c r="N54" s="159">
        <f>IF(J54&gt;'Moors League'!D59,'Lane 1 Team Sheet'!D54,J54-'Moors League'!D59)</f>
        <v>-4.899999999999999</v>
      </c>
      <c r="O54" s="156">
        <f>IF(J54&gt;'Moors League'!H59,'Lane 2 Team Sheet'!D54,J54-'Moors League'!H59)</f>
        <v>-8.329999999999998</v>
      </c>
      <c r="P54" s="156">
        <f>IF(J54&gt;'Moors League'!L59,'Lane 3 Team Sheet'!D54,J54-'Moors League'!L59)</f>
        <v>-5.990000000000002</v>
      </c>
      <c r="Q54" s="160">
        <f>IF(J54&gt;'Moors League'!P59,'Lane 4 Team Sheet'!D54,Records!J54-'Moors League'!P59)</f>
        <v>-6.770000000000003</v>
      </c>
      <c r="R54" s="160">
        <f>IF(J54&gt;'Moors League'!T59,'Lane 5 Team Sheet'!D54,J54-'Moors League'!T59)</f>
        <v>-11.270000000000003</v>
      </c>
    </row>
    <row r="55" spans="1:18" s="110" customFormat="1" ht="21.75" customHeight="1">
      <c r="A55" s="136">
        <v>52</v>
      </c>
      <c r="B55" s="137" t="s">
        <v>138</v>
      </c>
      <c r="C55" s="138" t="s">
        <v>141</v>
      </c>
      <c r="D55" s="139" t="s">
        <v>147</v>
      </c>
      <c r="E55" s="140"/>
      <c r="F55" s="257">
        <v>27</v>
      </c>
      <c r="G55" s="258">
        <v>4</v>
      </c>
      <c r="H55" s="259">
        <v>85</v>
      </c>
      <c r="I55" s="140" t="s">
        <v>175</v>
      </c>
      <c r="J55" s="141">
        <v>38.97</v>
      </c>
      <c r="K55" s="142" t="s">
        <v>176</v>
      </c>
      <c r="N55" s="159">
        <f>IF(J55&gt;'Moors League'!D60,'Lane 1 Team Sheet'!D55,J55-'Moors League'!D60)</f>
        <v>-4.609999999999999</v>
      </c>
      <c r="O55" s="156">
        <f>IF(J55&gt;'Moors League'!H60,'Lane 2 Team Sheet'!D55,J55-'Moors League'!H60)</f>
        <v>-7.439999999999998</v>
      </c>
      <c r="P55" s="156">
        <f>IF(J55&gt;'Moors League'!L60,'Lane 3 Team Sheet'!D55,J55-'Moors League'!L60)</f>
        <v>-8.310000000000002</v>
      </c>
      <c r="Q55" s="160">
        <f>IF(J55&gt;'Moors League'!P60,'Lane 4 Team Sheet'!D55,Records!J55-'Moors League'!P60)</f>
        <v>-2.8900000000000006</v>
      </c>
      <c r="R55" s="160">
        <f>IF(J55&gt;'Moors League'!T60,'Lane 5 Team Sheet'!D55,J55-'Moors League'!T60)</f>
        <v>-11.5</v>
      </c>
    </row>
    <row r="56" spans="1:18" s="110" customFormat="1" ht="21.75" customHeight="1">
      <c r="A56" s="127">
        <v>53</v>
      </c>
      <c r="B56" s="128" t="s">
        <v>133</v>
      </c>
      <c r="C56" s="129" t="s">
        <v>134</v>
      </c>
      <c r="D56" s="130" t="s">
        <v>162</v>
      </c>
      <c r="E56" s="131"/>
      <c r="F56" s="251">
        <v>4</v>
      </c>
      <c r="G56" s="252">
        <v>7</v>
      </c>
      <c r="H56" s="253">
        <v>9</v>
      </c>
      <c r="I56" s="131" t="s">
        <v>177</v>
      </c>
      <c r="J56" s="132">
        <v>27.51</v>
      </c>
      <c r="K56" s="133" t="s">
        <v>178</v>
      </c>
      <c r="N56" s="159">
        <f>IF(J56&gt;'Moors League'!D61,'Lane 1 Team Sheet'!D56,J56-'Moors League'!D61)</f>
        <v>-7.120000000000001</v>
      </c>
      <c r="O56" s="156">
        <f>IF(J56&gt;'Moors League'!H61,'Lane 2 Team Sheet'!D56,J56-'Moors League'!H61)</f>
        <v>-3.8699999999999974</v>
      </c>
      <c r="P56" s="156">
        <f>IF(J56&gt;'Moors League'!L61,'Lane 3 Team Sheet'!D56,J56-'Moors League'!L61)</f>
        <v>-1.7699999999999996</v>
      </c>
      <c r="Q56" s="160">
        <f>IF(J56&gt;'Moors League'!P61,'Lane 4 Team Sheet'!D56,Records!J56-'Moors League'!P61)</f>
        <v>-5.16</v>
      </c>
      <c r="R56" s="160">
        <f>IF(J56&gt;'Moors League'!T61,'Lane 5 Team Sheet'!D54,J56-'Moors League'!T61)</f>
        <v>-5.870000000000001</v>
      </c>
    </row>
    <row r="57" spans="1:18" s="110" customFormat="1" ht="21.75" customHeight="1">
      <c r="A57" s="127">
        <v>54</v>
      </c>
      <c r="B57" s="128" t="s">
        <v>138</v>
      </c>
      <c r="C57" s="129" t="s">
        <v>134</v>
      </c>
      <c r="D57" s="130" t="s">
        <v>162</v>
      </c>
      <c r="E57" s="131"/>
      <c r="F57" s="251">
        <v>4</v>
      </c>
      <c r="G57" s="252">
        <v>7</v>
      </c>
      <c r="H57" s="253">
        <v>9</v>
      </c>
      <c r="I57" s="131" t="s">
        <v>139</v>
      </c>
      <c r="J57" s="132">
        <v>23.9</v>
      </c>
      <c r="K57" s="133" t="s">
        <v>140</v>
      </c>
      <c r="N57" s="159">
        <f>IF(J57&gt;'Moors League'!D62,'Lane 1 Team Sheet'!D57,J57-'Moors League'!D62)</f>
        <v>-1.9800000000000004</v>
      </c>
      <c r="O57" s="156">
        <f>IF(J57&gt;'Moors League'!H62,'Lane 2 Team Sheet'!D57,J57-'Moors League'!H62)</f>
        <v>-2.3800000000000026</v>
      </c>
      <c r="P57" s="156">
        <f>IF(J57&gt;'Moors League'!L62,'Lane 3 Team Sheet'!D57,J57-'Moors League'!L62)</f>
        <v>-2.990000000000002</v>
      </c>
      <c r="Q57" s="160">
        <f>IF(J57&gt;'Moors League'!P62,'Lane 4 Team Sheet'!D57,Records!J57-'Moors League'!P62)</f>
        <v>-2.6000000000000014</v>
      </c>
      <c r="R57" s="160">
        <f>IF(J57&gt;'Moors League'!T62,'Lane 5 Team Sheet'!D55,J57-'Moors League'!T62)</f>
        <v>-3.520000000000003</v>
      </c>
    </row>
    <row r="58" spans="1:18" s="110" customFormat="1" ht="21.75" customHeight="1">
      <c r="A58" s="127">
        <v>55</v>
      </c>
      <c r="B58" s="128" t="s">
        <v>133</v>
      </c>
      <c r="C58" s="129" t="s">
        <v>152</v>
      </c>
      <c r="D58" s="130" t="s">
        <v>157</v>
      </c>
      <c r="E58" s="131"/>
      <c r="F58" s="251">
        <v>7</v>
      </c>
      <c r="G58" s="252">
        <v>7</v>
      </c>
      <c r="H58" s="253">
        <v>1</v>
      </c>
      <c r="I58" s="131" t="s">
        <v>148</v>
      </c>
      <c r="J58" s="132">
        <v>58.47</v>
      </c>
      <c r="K58" s="134"/>
      <c r="N58" s="159" t="str">
        <f>IF(J58&gt;'Moors League'!D63,"Record","X")</f>
        <v>X</v>
      </c>
      <c r="O58" s="156" t="str">
        <f>IF(J58&gt;'Moors League'!H63,"Record","X")</f>
        <v>X</v>
      </c>
      <c r="P58" s="156" t="str">
        <f>IF(J58&gt;'Moors League'!L63,"Record","X")</f>
        <v>X</v>
      </c>
      <c r="Q58" s="160" t="str">
        <f>IF(J58&gt;'Moors League'!P63,"Record","X")</f>
        <v>X</v>
      </c>
      <c r="R58" s="160" t="str">
        <f>IF(J58&gt;'Moors League'!T63,"Record","X")</f>
        <v>X</v>
      </c>
    </row>
    <row r="59" spans="1:18" s="110" customFormat="1" ht="21.75" customHeight="1">
      <c r="A59" s="127">
        <v>56</v>
      </c>
      <c r="B59" s="128" t="s">
        <v>138</v>
      </c>
      <c r="C59" s="129" t="s">
        <v>152</v>
      </c>
      <c r="D59" s="130" t="s">
        <v>157</v>
      </c>
      <c r="E59" s="131"/>
      <c r="F59" s="251">
        <v>7</v>
      </c>
      <c r="G59" s="252">
        <v>7</v>
      </c>
      <c r="H59" s="253">
        <v>7</v>
      </c>
      <c r="I59" s="131" t="s">
        <v>139</v>
      </c>
      <c r="J59" s="132">
        <v>54.12</v>
      </c>
      <c r="K59" s="134"/>
      <c r="N59" s="159" t="str">
        <f>IF(J59&gt;'Moors League'!D64,"Record","X")</f>
        <v>X</v>
      </c>
      <c r="O59" s="156" t="str">
        <f>IF(J59&gt;'Moors League'!H64,"Record","X")</f>
        <v>X</v>
      </c>
      <c r="P59" s="156" t="str">
        <f>IF(J59&gt;'Moors League'!L64,"Record","X")</f>
        <v>X</v>
      </c>
      <c r="Q59" s="160" t="str">
        <f>IF(J59&gt;'Moors League'!P64,"Record","X")</f>
        <v>Record</v>
      </c>
      <c r="R59" s="160" t="str">
        <f>IF(J59&gt;'Moors League'!T64,"Record","X")</f>
        <v>X</v>
      </c>
    </row>
    <row r="60" spans="1:18" s="110" customFormat="1" ht="21.75" customHeight="1">
      <c r="A60" s="127">
        <v>57</v>
      </c>
      <c r="B60" s="128" t="s">
        <v>133</v>
      </c>
      <c r="C60" s="129" t="s">
        <v>166</v>
      </c>
      <c r="D60" s="130" t="s">
        <v>155</v>
      </c>
      <c r="E60" s="131"/>
      <c r="F60" s="251">
        <v>29</v>
      </c>
      <c r="G60" s="252">
        <v>6</v>
      </c>
      <c r="H60" s="253">
        <v>2</v>
      </c>
      <c r="I60" s="131" t="s">
        <v>136</v>
      </c>
      <c r="J60" s="132" t="s">
        <v>179</v>
      </c>
      <c r="K60" s="134"/>
      <c r="N60" s="159" t="str">
        <f>IF(J60&gt;'Moors League'!D65,"Record","X")</f>
        <v>X</v>
      </c>
      <c r="O60" s="156" t="str">
        <f>IF(J60&gt;'Moors League'!H65,"Record","X")</f>
        <v>X</v>
      </c>
      <c r="P60" s="156" t="str">
        <f>IF(J60&gt;'Moors League'!L65,"Record","X")</f>
        <v>X</v>
      </c>
      <c r="Q60" s="160" t="str">
        <f>IF(J60&gt;'Moors League'!P65,"Record","X")</f>
        <v>X</v>
      </c>
      <c r="R60" s="160" t="str">
        <f>IF(J60&gt;'Moors League'!T65,"Record","X")</f>
        <v>X</v>
      </c>
    </row>
    <row r="61" spans="1:18" s="110" customFormat="1" ht="21.75" customHeight="1">
      <c r="A61" s="127">
        <v>58</v>
      </c>
      <c r="B61" s="128" t="s">
        <v>138</v>
      </c>
      <c r="C61" s="129" t="s">
        <v>166</v>
      </c>
      <c r="D61" s="130" t="s">
        <v>155</v>
      </c>
      <c r="E61" s="131"/>
      <c r="F61" s="251">
        <v>29</v>
      </c>
      <c r="G61" s="252">
        <v>6</v>
      </c>
      <c r="H61" s="253">
        <v>2</v>
      </c>
      <c r="I61" s="131" t="s">
        <v>148</v>
      </c>
      <c r="J61" s="132" t="s">
        <v>180</v>
      </c>
      <c r="K61" s="134"/>
      <c r="N61" s="159" t="str">
        <f>IF(J61&gt;'Moors League'!D66,"Record","X")</f>
        <v>X</v>
      </c>
      <c r="O61" s="156" t="str">
        <f>IF(J61&gt;'Moors League'!H66,"Record","X")</f>
        <v>X</v>
      </c>
      <c r="P61" s="156" t="str">
        <f>IF(J61&gt;'Moors League'!L66,"Record","X")</f>
        <v>X</v>
      </c>
      <c r="Q61" s="160" t="str">
        <f>IF(J61&gt;'Moors League'!P66,"Record","X")</f>
        <v>X</v>
      </c>
      <c r="R61" s="160" t="str">
        <f>IF(J61&gt;'Moors League'!T66,"Record","X")</f>
        <v>X</v>
      </c>
    </row>
    <row r="62" spans="1:18" s="110" customFormat="1" ht="21.75" customHeight="1">
      <c r="A62" s="127">
        <v>59</v>
      </c>
      <c r="B62" s="128" t="s">
        <v>133</v>
      </c>
      <c r="C62" s="129" t="s">
        <v>146</v>
      </c>
      <c r="D62" s="130" t="s">
        <v>157</v>
      </c>
      <c r="E62" s="131"/>
      <c r="F62" s="251">
        <v>10</v>
      </c>
      <c r="G62" s="252">
        <v>4</v>
      </c>
      <c r="H62" s="253">
        <v>10</v>
      </c>
      <c r="I62" s="131" t="s">
        <v>139</v>
      </c>
      <c r="J62" s="132">
        <v>57.73</v>
      </c>
      <c r="K62" s="134"/>
      <c r="N62" s="159" t="str">
        <f>IF(J62&gt;'Moors League'!D67,"Record","X")</f>
        <v>X</v>
      </c>
      <c r="O62" s="156" t="str">
        <f>IF(J62&gt;'Moors League'!H67,"Record","X")</f>
        <v>X</v>
      </c>
      <c r="P62" s="156" t="str">
        <f>IF(J62&gt;'Moors League'!L67,"Record","X")</f>
        <v>X</v>
      </c>
      <c r="Q62" s="160" t="str">
        <f>IF(J62&gt;'Moors League'!P67,"Record","X")</f>
        <v>X</v>
      </c>
      <c r="R62" s="160" t="str">
        <f>IF(J62&gt;'Moors League'!T67,"Record","X")</f>
        <v>X</v>
      </c>
    </row>
    <row r="63" spans="1:18" s="110" customFormat="1" ht="21.75" customHeight="1">
      <c r="A63" s="127">
        <v>60</v>
      </c>
      <c r="B63" s="128" t="s">
        <v>138</v>
      </c>
      <c r="C63" s="129" t="s">
        <v>146</v>
      </c>
      <c r="D63" s="130" t="s">
        <v>157</v>
      </c>
      <c r="E63" s="131"/>
      <c r="F63" s="251">
        <v>19</v>
      </c>
      <c r="G63" s="252">
        <v>1</v>
      </c>
      <c r="H63" s="253">
        <v>8</v>
      </c>
      <c r="I63" s="131" t="s">
        <v>139</v>
      </c>
      <c r="J63" s="132">
        <v>50.25</v>
      </c>
      <c r="K63" s="134"/>
      <c r="N63" s="159" t="str">
        <f>IF(J63&gt;'Moors League'!D68,"Record","X")</f>
        <v>X</v>
      </c>
      <c r="O63" s="156" t="str">
        <f>IF(J63&gt;'Moors League'!H68,"Record","X")</f>
        <v>X</v>
      </c>
      <c r="P63" s="156" t="str">
        <f>IF(J63&gt;'Moors League'!L68,"Record","X")</f>
        <v>X</v>
      </c>
      <c r="Q63" s="160" t="str">
        <f>IF(J63&gt;'Moors League'!P68,"Record","X")</f>
        <v>X</v>
      </c>
      <c r="R63" s="160" t="str">
        <f>IF(J63&gt;'Moors League'!T68,"Record","X")</f>
        <v>X</v>
      </c>
    </row>
    <row r="64" spans="1:18" s="110" customFormat="1" ht="21.75" customHeight="1">
      <c r="A64" s="143">
        <v>61</v>
      </c>
      <c r="B64" s="144" t="s">
        <v>181</v>
      </c>
      <c r="C64" s="145" t="s">
        <v>182</v>
      </c>
      <c r="D64" s="146" t="s">
        <v>183</v>
      </c>
      <c r="E64" s="147"/>
      <c r="F64" s="260">
        <v>4</v>
      </c>
      <c r="G64" s="261">
        <v>7</v>
      </c>
      <c r="H64" s="262">
        <v>9</v>
      </c>
      <c r="I64" s="263" t="s">
        <v>139</v>
      </c>
      <c r="J64" s="264" t="s">
        <v>184</v>
      </c>
      <c r="K64" s="148"/>
      <c r="N64" s="159" t="str">
        <f>IF(J64&gt;'Moors League'!D69,"Record","X")</f>
        <v>X</v>
      </c>
      <c r="O64" s="156" t="str">
        <f>IF(J64&gt;'Moors League'!H69,"Record","X")</f>
        <v>X</v>
      </c>
      <c r="P64" s="156" t="str">
        <f>IF(J64&gt;'Moors League'!L69,"Record","X")</f>
        <v>X</v>
      </c>
      <c r="Q64" s="160" t="str">
        <f>IF(J64&gt;'Moors League'!P69,"Record","X")</f>
        <v>X</v>
      </c>
      <c r="R64" s="160" t="str">
        <f>IF(J64&gt;'Moors League'!T69,"Record","X")</f>
        <v>X</v>
      </c>
    </row>
    <row r="65" spans="1:18" s="110" customFormat="1" ht="21.75" customHeight="1">
      <c r="A65" s="105"/>
      <c r="B65" s="106"/>
      <c r="C65" s="106"/>
      <c r="D65" s="107"/>
      <c r="E65" s="108"/>
      <c r="F65" s="151"/>
      <c r="G65" s="105"/>
      <c r="H65" s="105"/>
      <c r="N65" s="105"/>
      <c r="O65" s="105"/>
      <c r="P65" s="105"/>
      <c r="Q65" s="105"/>
      <c r="R65" s="105"/>
    </row>
    <row r="66" spans="1:18" s="110" customFormat="1" ht="21.75" customHeight="1">
      <c r="A66" s="105"/>
      <c r="B66" s="106"/>
      <c r="C66" s="106"/>
      <c r="D66" s="107"/>
      <c r="E66" s="108"/>
      <c r="F66" s="151"/>
      <c r="G66" s="105"/>
      <c r="H66" s="105"/>
      <c r="N66" s="105"/>
      <c r="O66" s="105"/>
      <c r="P66" s="105"/>
      <c r="Q66" s="105"/>
      <c r="R66" s="105"/>
    </row>
    <row r="67" spans="1:18" s="110" customFormat="1" ht="21.75" customHeight="1">
      <c r="A67" s="105"/>
      <c r="B67" s="106"/>
      <c r="C67" s="106"/>
      <c r="D67" s="107"/>
      <c r="E67" s="108"/>
      <c r="F67" s="151"/>
      <c r="G67" s="105"/>
      <c r="H67" s="105"/>
      <c r="N67" s="105"/>
      <c r="O67" s="105"/>
      <c r="P67" s="105"/>
      <c r="Q67" s="105"/>
      <c r="R67" s="105"/>
    </row>
    <row r="68" spans="1:18" s="110" customFormat="1" ht="21.75" customHeight="1">
      <c r="A68" s="105"/>
      <c r="B68" s="106"/>
      <c r="C68" s="106"/>
      <c r="D68" s="107"/>
      <c r="E68" s="114"/>
      <c r="F68" s="152"/>
      <c r="G68" s="105"/>
      <c r="H68" s="105"/>
      <c r="N68" s="105"/>
      <c r="O68" s="105"/>
      <c r="P68" s="105"/>
      <c r="Q68" s="105"/>
      <c r="R68" s="105"/>
    </row>
    <row r="69" spans="1:18" s="110" customFormat="1" ht="21.75" customHeight="1">
      <c r="A69" s="105"/>
      <c r="B69" s="113"/>
      <c r="C69" s="113"/>
      <c r="D69" s="107"/>
      <c r="E69" s="114"/>
      <c r="F69" s="152"/>
      <c r="G69" s="105"/>
      <c r="H69" s="105"/>
      <c r="N69" s="105"/>
      <c r="O69" s="105"/>
      <c r="P69" s="105"/>
      <c r="Q69" s="105"/>
      <c r="R69" s="105"/>
    </row>
    <row r="70" spans="1:18" s="110" customFormat="1" ht="21.75" customHeight="1">
      <c r="A70" s="105"/>
      <c r="B70" s="106"/>
      <c r="C70" s="106"/>
      <c r="D70" s="107"/>
      <c r="E70" s="111"/>
      <c r="F70" s="152"/>
      <c r="G70" s="105"/>
      <c r="H70" s="105"/>
      <c r="N70" s="105"/>
      <c r="O70" s="105"/>
      <c r="P70" s="105"/>
      <c r="Q70" s="105"/>
      <c r="R70" s="105"/>
    </row>
    <row r="71" spans="1:18" s="110" customFormat="1" ht="21.75" customHeight="1">
      <c r="A71" s="105"/>
      <c r="B71" s="113"/>
      <c r="C71" s="113"/>
      <c r="D71" s="107"/>
      <c r="E71" s="111"/>
      <c r="F71" s="152"/>
      <c r="G71" s="105"/>
      <c r="H71" s="105"/>
      <c r="N71" s="105"/>
      <c r="O71" s="105"/>
      <c r="P71" s="105"/>
      <c r="Q71" s="105"/>
      <c r="R71" s="105"/>
    </row>
    <row r="72" spans="1:18" s="110" customFormat="1" ht="21.75" customHeight="1">
      <c r="A72" s="105"/>
      <c r="B72" s="106"/>
      <c r="C72" s="106"/>
      <c r="D72" s="107"/>
      <c r="E72" s="111"/>
      <c r="F72" s="152"/>
      <c r="G72" s="105"/>
      <c r="H72" s="105"/>
      <c r="N72" s="105"/>
      <c r="O72" s="105"/>
      <c r="P72" s="105"/>
      <c r="Q72" s="105"/>
      <c r="R72" s="105"/>
    </row>
    <row r="73" spans="1:18" s="110" customFormat="1" ht="21.75" customHeight="1">
      <c r="A73" s="105"/>
      <c r="B73" s="113"/>
      <c r="C73" s="113"/>
      <c r="D73" s="107"/>
      <c r="E73" s="111"/>
      <c r="F73" s="152"/>
      <c r="G73" s="105"/>
      <c r="H73" s="105"/>
      <c r="N73" s="105"/>
      <c r="O73" s="105"/>
      <c r="P73" s="105"/>
      <c r="Q73" s="105"/>
      <c r="R73" s="105"/>
    </row>
    <row r="74" spans="1:18" s="110" customFormat="1" ht="21.75" customHeight="1">
      <c r="A74" s="105"/>
      <c r="B74" s="106"/>
      <c r="C74" s="106"/>
      <c r="D74" s="107"/>
      <c r="E74" s="111"/>
      <c r="F74" s="152"/>
      <c r="G74" s="105"/>
      <c r="H74" s="105"/>
      <c r="N74" s="105"/>
      <c r="O74" s="105"/>
      <c r="P74" s="105"/>
      <c r="Q74" s="105"/>
      <c r="R74" s="105"/>
    </row>
    <row r="75" spans="1:18" s="110" customFormat="1" ht="21.75" customHeight="1">
      <c r="A75" s="105"/>
      <c r="B75" s="113"/>
      <c r="C75" s="113"/>
      <c r="D75" s="107"/>
      <c r="E75" s="111"/>
      <c r="F75" s="152"/>
      <c r="G75" s="105"/>
      <c r="H75" s="105"/>
      <c r="N75" s="105"/>
      <c r="O75" s="105"/>
      <c r="P75" s="105"/>
      <c r="Q75" s="105"/>
      <c r="R75" s="105"/>
    </row>
    <row r="76" spans="1:18" s="110" customFormat="1" ht="21.75" customHeight="1">
      <c r="A76" s="105"/>
      <c r="B76" s="106"/>
      <c r="C76" s="106"/>
      <c r="D76" s="107"/>
      <c r="E76" s="111"/>
      <c r="F76" s="152"/>
      <c r="G76" s="105"/>
      <c r="H76" s="105"/>
      <c r="N76" s="105"/>
      <c r="O76" s="105"/>
      <c r="P76" s="105"/>
      <c r="Q76" s="105"/>
      <c r="R76" s="105"/>
    </row>
    <row r="77" spans="1:18" s="110" customFormat="1" ht="21.75" customHeight="1">
      <c r="A77" s="105"/>
      <c r="B77" s="113"/>
      <c r="C77" s="113"/>
      <c r="D77" s="107"/>
      <c r="E77" s="111"/>
      <c r="F77" s="152"/>
      <c r="G77" s="105"/>
      <c r="H77" s="105"/>
      <c r="N77" s="105"/>
      <c r="O77" s="105"/>
      <c r="P77" s="105"/>
      <c r="Q77" s="105"/>
      <c r="R77" s="105"/>
    </row>
    <row r="78" spans="1:18" s="110" customFormat="1" ht="21.75" customHeight="1">
      <c r="A78" s="105"/>
      <c r="B78" s="106"/>
      <c r="C78" s="106"/>
      <c r="D78" s="112"/>
      <c r="E78" s="111"/>
      <c r="F78" s="152"/>
      <c r="G78" s="105"/>
      <c r="H78" s="105"/>
      <c r="N78" s="105"/>
      <c r="O78" s="105"/>
      <c r="P78" s="105"/>
      <c r="Q78" s="105"/>
      <c r="R78" s="105"/>
    </row>
    <row r="79" spans="1:18" s="110" customFormat="1" ht="21.75" customHeight="1">
      <c r="A79" s="105"/>
      <c r="B79" s="113"/>
      <c r="C79" s="113"/>
      <c r="D79" s="107"/>
      <c r="E79" s="111"/>
      <c r="F79" s="153"/>
      <c r="G79" s="105"/>
      <c r="H79" s="105"/>
      <c r="N79" s="105"/>
      <c r="O79" s="105"/>
      <c r="P79" s="105"/>
      <c r="Q79" s="105"/>
      <c r="R79" s="105"/>
    </row>
    <row r="80" spans="1:18" s="110" customFormat="1" ht="21.75" customHeight="1">
      <c r="A80" s="105"/>
      <c r="B80" s="106"/>
      <c r="C80" s="106"/>
      <c r="D80" s="107"/>
      <c r="E80" s="111"/>
      <c r="F80" s="152"/>
      <c r="G80" s="105"/>
      <c r="H80" s="105"/>
      <c r="N80" s="105"/>
      <c r="O80" s="105"/>
      <c r="P80" s="105"/>
      <c r="Q80" s="105"/>
      <c r="R80" s="105"/>
    </row>
    <row r="81" spans="1:18" s="110" customFormat="1" ht="21.75" customHeight="1">
      <c r="A81" s="105"/>
      <c r="B81" s="113"/>
      <c r="C81" s="113"/>
      <c r="D81" s="107"/>
      <c r="E81" s="111"/>
      <c r="F81" s="152"/>
      <c r="G81" s="105"/>
      <c r="H81" s="105"/>
      <c r="N81" s="105"/>
      <c r="O81" s="105"/>
      <c r="P81" s="105"/>
      <c r="Q81" s="105"/>
      <c r="R81" s="105"/>
    </row>
    <row r="82" spans="1:18" s="110" customFormat="1" ht="21.75" customHeight="1">
      <c r="A82" s="105"/>
      <c r="B82" s="113"/>
      <c r="C82" s="113"/>
      <c r="D82" s="107"/>
      <c r="E82" s="111"/>
      <c r="F82" s="152"/>
      <c r="G82" s="105"/>
      <c r="H82" s="105"/>
      <c r="N82" s="105"/>
      <c r="O82" s="105"/>
      <c r="P82" s="105"/>
      <c r="Q82" s="105"/>
      <c r="R82" s="105"/>
    </row>
    <row r="83" spans="1:18" s="110" customFormat="1" ht="21.75" customHeight="1">
      <c r="A83" s="105"/>
      <c r="B83" s="113"/>
      <c r="C83" s="113"/>
      <c r="D83" s="107"/>
      <c r="E83" s="111"/>
      <c r="F83" s="152"/>
      <c r="G83" s="105"/>
      <c r="H83" s="105"/>
      <c r="N83" s="105"/>
      <c r="O83" s="105"/>
      <c r="P83" s="105"/>
      <c r="Q83" s="105"/>
      <c r="R83" s="105"/>
    </row>
    <row r="84" spans="1:18" s="110" customFormat="1" ht="21.75" customHeight="1">
      <c r="A84" s="105"/>
      <c r="B84" s="113"/>
      <c r="C84" s="113"/>
      <c r="D84" s="107"/>
      <c r="E84" s="111"/>
      <c r="F84" s="152"/>
      <c r="G84" s="105"/>
      <c r="H84" s="105"/>
      <c r="N84" s="105"/>
      <c r="O84" s="105"/>
      <c r="P84" s="105"/>
      <c r="Q84" s="105"/>
      <c r="R84" s="105"/>
    </row>
    <row r="85" spans="5:6" ht="24.75" customHeight="1">
      <c r="E85" s="54"/>
      <c r="F85" s="154"/>
    </row>
  </sheetData>
  <sheetProtection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2012-11-14T17:11:24Z</dcterms:modified>
  <cp:category/>
  <cp:version/>
  <cp:contentType/>
  <cp:contentStatus/>
</cp:coreProperties>
</file>