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tabRatio="893" activeTab="6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Lane 6 Team Sheet" sheetId="8" r:id="rId8"/>
    <sheet name="Records" sheetId="9" r:id="rId9"/>
    <sheet name="Notes" sheetId="10" r:id="rId10"/>
  </sheets>
  <definedNames>
    <definedName name="_xlfn.RTD" hidden="1">#NAME?</definedName>
    <definedName name="place" localSheetId="0">'Moors League'!$H$92:$I$96</definedName>
    <definedName name="points">'Moors League'!$AB$9:$AC$11</definedName>
    <definedName name="position">'Moors League'!$AB$9:$AC$18</definedName>
    <definedName name="_xlnm.Print_Area" localSheetId="0">'Moors League'!$A$1:$Z$72</definedName>
    <definedName name="_xlnm.Print_Titles" localSheetId="0">'Moors League'!$5:$8</definedName>
    <definedName name="table">'Moors League'!$AB$9:$AC$11</definedName>
  </definedNames>
  <calcPr fullCalcOnLoad="1"/>
</workbook>
</file>

<file path=xl/comments1.xml><?xml version="1.0" encoding="utf-8"?>
<comments xmlns="http://schemas.openxmlformats.org/spreadsheetml/2006/main">
  <authors>
    <author>Moors Swim Squad</author>
  </authors>
  <commentList>
    <comment ref="H20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RECORD</t>
        </r>
      </text>
    </comment>
    <comment ref="H22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L1-2</t>
        </r>
      </text>
    </comment>
    <comment ref="L22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</t>
        </r>
      </text>
    </comment>
    <comment ref="T33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Did not finish length in same stroke (Backstroke)</t>
        </r>
      </text>
    </comment>
    <comment ref="L34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L2-3</t>
        </r>
      </text>
    </comment>
    <comment ref="X3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L2-3</t>
        </r>
      </text>
    </comment>
    <comment ref="P3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L1-2</t>
        </r>
      </text>
    </comment>
    <comment ref="X3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Did not touch wall - L1</t>
        </r>
      </text>
    </comment>
    <comment ref="X41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Left position on back</t>
        </r>
      </text>
    </comment>
    <comment ref="X4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Multiple Fly Kicks at Start</t>
        </r>
      </text>
    </comment>
    <comment ref="P50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Start moving on Block</t>
        </r>
      </text>
    </comment>
    <comment ref="T50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RECORD</t>
        </r>
      </text>
    </comment>
    <comment ref="L52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L3</t>
        </r>
      </text>
    </comment>
    <comment ref="T64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L1</t>
        </r>
      </text>
    </comment>
    <comment ref="T6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Backstroke finish</t>
        </r>
      </text>
    </comment>
    <comment ref="P6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Arms not simultaneous Breast</t>
        </r>
      </text>
    </comment>
    <comment ref="X6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Arms Fly</t>
        </r>
      </text>
    </comment>
    <comment ref="X69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L1-2</t>
        </r>
      </text>
    </comment>
    <comment ref="P47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RECORD</t>
        </r>
      </text>
    </comment>
    <comment ref="L49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RECORD</t>
        </r>
      </text>
    </comment>
    <comment ref="L6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Breaststoke Arms</t>
        </r>
      </text>
    </comment>
  </commentList>
</comments>
</file>

<file path=xl/sharedStrings.xml><?xml version="1.0" encoding="utf-8"?>
<sst xmlns="http://schemas.openxmlformats.org/spreadsheetml/2006/main" count="2477" uniqueCount="485">
  <si>
    <t>MOORS SWIMMING LEAGUE</t>
  </si>
  <si>
    <t>EVENT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</si>
  <si>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</si>
  <si>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</si>
  <si>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</si>
  <si>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</si>
  <si>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</si>
  <si>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</si>
  <si>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</si>
  <si>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</si>
  <si>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</si>
  <si>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</si>
  <si>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</si>
  <si>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</si>
  <si>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</si>
  <si>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</si>
  <si>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</si>
  <si>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</si>
  <si>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</si>
  <si>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</si>
  <si>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</si>
  <si>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</si>
  <si>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</si>
  <si>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</si>
  <si>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</si>
  <si>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</si>
  <si>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</si>
  <si>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</si>
  <si>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</si>
  <si>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</si>
  <si>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</si>
  <si>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</si>
  <si>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</si>
  <si>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</si>
  <si>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</si>
  <si>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</si>
  <si>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</si>
  <si>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</si>
  <si>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</si>
  <si>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</si>
  <si>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</si>
  <si>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</si>
  <si>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</si>
  <si>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</si>
  <si>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</si>
  <si>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</si>
  <si>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</si>
  <si>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</si>
  <si>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</si>
  <si>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</si>
  <si>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</si>
  <si>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</si>
  <si>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</si>
  <si>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</si>
  <si>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</si>
  <si>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</si>
  <si>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</si>
  <si>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</si>
  <si>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</si>
  <si>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</si>
  <si>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</si>
  <si>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</si>
  <si>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</si>
  <si>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</si>
  <si>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</si>
  <si>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</si>
  <si>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</si>
  <si>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</si>
  <si>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</si>
  <si>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</si>
  <si>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</si>
  <si>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</si>
  <si>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</si>
  <si>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</si>
  <si>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</si>
  <si>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</si>
  <si>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</si>
  <si>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</si>
  <si>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</si>
  <si>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</si>
  <si>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</si>
  <si>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</si>
  <si>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</si>
  <si>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</si>
  <si>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</si>
  <si>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</si>
  <si>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</si>
  <si>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</si>
  <si>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</si>
  <si>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</si>
  <si>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</si>
  <si>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</si>
  <si>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</si>
  <si>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</si>
  <si>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</si>
  <si>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</si>
  <si>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</si>
  <si>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</si>
  <si>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</si>
  <si>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</si>
  <si>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</si>
  <si>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</si>
  <si>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</si>
  <si>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</si>
  <si>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</si>
  <si>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</si>
  <si>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</si>
  <si>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</si>
  <si>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</si>
  <si>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</si>
  <si>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</si>
  <si>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</si>
  <si>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</si>
  <si>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</si>
  <si>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</si>
  <si>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</si>
  <si>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</si>
  <si>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</si>
  <si>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</si>
  <si>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</si>
  <si>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</si>
  <si>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</si>
  <si>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</si>
  <si>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</si>
  <si>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</si>
  <si>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</si>
  <si>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</si>
  <si>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</si>
  <si>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Northallerton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</si>
  <si>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</si>
  <si>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</si>
  <si>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</si>
  <si>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</si>
  <si>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</si>
  <si>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</si>
  <si>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</si>
  <si>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</si>
  <si>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</si>
  <si>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</si>
  <si>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</si>
  <si>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</si>
  <si>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</si>
  <si>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</si>
  <si>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</si>
  <si>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</si>
  <si>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</si>
  <si>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</si>
  <si>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</si>
  <si>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</si>
  <si>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</si>
  <si>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</si>
  <si>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</si>
  <si>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</si>
  <si>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</si>
  <si>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</si>
  <si>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</si>
  <si>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</si>
  <si>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</si>
  <si>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</si>
  <si>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</si>
  <si>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</si>
  <si>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</si>
  <si>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</si>
  <si>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Alex Grundman</t>
  </si>
  <si>
    <t>25m Breaststroke</t>
  </si>
  <si>
    <t xml:space="preserve"> Ben Wilbor</t>
  </si>
  <si>
    <t>25m Butterfly</t>
  </si>
  <si>
    <t>1.20.60</t>
  </si>
  <si>
    <t>1.17.45</t>
  </si>
  <si>
    <t>Mixed</t>
  </si>
  <si>
    <t>10x1</t>
  </si>
  <si>
    <t>Cannon Relay</t>
  </si>
  <si>
    <t xml:space="preserve">Records </t>
  </si>
  <si>
    <t>Eston</t>
  </si>
  <si>
    <t xml:space="preserve">Moors League Results </t>
  </si>
  <si>
    <t>@</t>
  </si>
  <si>
    <t>Stokesley</t>
  </si>
  <si>
    <t>DNS</t>
  </si>
  <si>
    <t>Eston Leisure Centre</t>
  </si>
  <si>
    <t>Lane 5</t>
  </si>
  <si>
    <t>5th</t>
  </si>
  <si>
    <t>Kate Fraser</t>
  </si>
  <si>
    <t>Chloe Oliver</t>
  </si>
  <si>
    <t>Joseph Richards</t>
  </si>
  <si>
    <t>Hannah Prouse</t>
  </si>
  <si>
    <t>Gabriel Martin</t>
  </si>
  <si>
    <t>1.08.33</t>
  </si>
  <si>
    <t>1.04.91</t>
  </si>
  <si>
    <t>Lane 6</t>
  </si>
  <si>
    <t>Yasmin Marshall</t>
  </si>
  <si>
    <t>Simon Littlefair-Dryden</t>
  </si>
  <si>
    <t>Katie Thompson</t>
  </si>
  <si>
    <t>James Wyllie</t>
  </si>
  <si>
    <t>2.20.12</t>
  </si>
  <si>
    <t>1.07.25</t>
  </si>
  <si>
    <t>Lane 1</t>
  </si>
  <si>
    <t>6th</t>
  </si>
  <si>
    <t>Ella McNeill</t>
  </si>
  <si>
    <t>1.07.48</t>
  </si>
  <si>
    <t>1.02.05</t>
  </si>
  <si>
    <t>Simon Dryden</t>
  </si>
  <si>
    <t>Elijah Stannard</t>
  </si>
  <si>
    <t>1.04.59</t>
  </si>
  <si>
    <t>Time Only</t>
  </si>
  <si>
    <t>6th July 2019</t>
  </si>
  <si>
    <t>1.01.25</t>
  </si>
  <si>
    <t>Michelle Laverick</t>
  </si>
  <si>
    <t>Phil Horner</t>
  </si>
  <si>
    <t>Amelie Hall</t>
  </si>
  <si>
    <t>Cameron Bailey</t>
  </si>
  <si>
    <t>Shinobu Bartram</t>
  </si>
  <si>
    <t>Lewis Horner</t>
  </si>
  <si>
    <t>Louisa Philips</t>
  </si>
  <si>
    <t>Caine Knapper</t>
  </si>
  <si>
    <t xml:space="preserve">George Bashford </t>
  </si>
  <si>
    <t xml:space="preserve">Leah Anderson </t>
  </si>
  <si>
    <t>Jamie Dunn</t>
  </si>
  <si>
    <t>Lillie Hall</t>
  </si>
  <si>
    <t>Amilie Hall</t>
  </si>
  <si>
    <t xml:space="preserve">Lewis Taylor </t>
  </si>
  <si>
    <t xml:space="preserve">Peter Stephenson </t>
  </si>
  <si>
    <t xml:space="preserve">Chloe Farrar </t>
  </si>
  <si>
    <t>William Colebrook</t>
  </si>
  <si>
    <t xml:space="preserve">Daisey Muirhead </t>
  </si>
  <si>
    <t xml:space="preserve">Lloyd Byrne </t>
  </si>
  <si>
    <t xml:space="preserve">Max Laverick </t>
  </si>
  <si>
    <t xml:space="preserve">Emma Muirhead </t>
  </si>
  <si>
    <t>Ste Horner</t>
  </si>
  <si>
    <t xml:space="preserve">Grace Donovan </t>
  </si>
  <si>
    <t xml:space="preserve">Erin Stephenson </t>
  </si>
  <si>
    <t>Frazer Byrne</t>
  </si>
  <si>
    <t>Daisy Muirhead</t>
  </si>
  <si>
    <t>Emma Muirhead</t>
  </si>
  <si>
    <t>Jaime Dunn</t>
  </si>
  <si>
    <t>Max Laverick</t>
  </si>
  <si>
    <t>Amiee Horner</t>
  </si>
  <si>
    <t>Grace Donavon</t>
  </si>
  <si>
    <t>Marryn Kelly</t>
  </si>
  <si>
    <t xml:space="preserve">Zach Laverick </t>
  </si>
  <si>
    <t xml:space="preserve">Jack Donovan </t>
  </si>
  <si>
    <t xml:space="preserve">Karen Coulter </t>
  </si>
  <si>
    <t xml:space="preserve">Matty McCarthy </t>
  </si>
  <si>
    <t>Annie Coulter</t>
  </si>
  <si>
    <t>Joseph Philips</t>
  </si>
  <si>
    <t xml:space="preserve">Paige Prior </t>
  </si>
  <si>
    <t>Karis Charles</t>
  </si>
  <si>
    <t>Jacob Roberts</t>
  </si>
  <si>
    <t xml:space="preserve">Lewis Horner </t>
  </si>
  <si>
    <t>Jack Donovon</t>
  </si>
  <si>
    <t xml:space="preserve">Michelle Laverick </t>
  </si>
  <si>
    <t>Mathew McCarthy</t>
  </si>
  <si>
    <t xml:space="preserve">Phil Horner </t>
  </si>
  <si>
    <t xml:space="preserve">Cameron Bailey </t>
  </si>
  <si>
    <t xml:space="preserve">Louisa Philips </t>
  </si>
  <si>
    <t xml:space="preserve">Caine Knapper </t>
  </si>
  <si>
    <t>Emma Gettings</t>
  </si>
  <si>
    <t>Isabelle Martin</t>
  </si>
  <si>
    <t>George Hazard</t>
  </si>
  <si>
    <t>Scarlett Capaldi</t>
  </si>
  <si>
    <t>Alfie Hall</t>
  </si>
  <si>
    <t>Becky Poppitt</t>
  </si>
  <si>
    <t>Millie Poppitt</t>
  </si>
  <si>
    <t>Matthew Williamson</t>
  </si>
  <si>
    <t>Olivia Wildridge</t>
  </si>
  <si>
    <t>Richard Brass</t>
  </si>
  <si>
    <t>Daniel Calje</t>
  </si>
  <si>
    <t>Hannah Takacs</t>
  </si>
  <si>
    <t>Linden Watson</t>
  </si>
  <si>
    <t>Luke Richardson</t>
  </si>
  <si>
    <t>Lilli Cole</t>
  </si>
  <si>
    <t>Martha Shakesheff</t>
  </si>
  <si>
    <t>Zander Gribbon</t>
  </si>
  <si>
    <t>Archie Richardson</t>
  </si>
  <si>
    <t>Patrick Speight</t>
  </si>
  <si>
    <t>Guy Wilkinson</t>
  </si>
  <si>
    <t>Niamh Malcolm</t>
  </si>
  <si>
    <t>Millie Cree</t>
  </si>
  <si>
    <t>Daisy Gibson</t>
  </si>
  <si>
    <t>Katie Hill</t>
  </si>
  <si>
    <t>Sophie Cree</t>
  </si>
  <si>
    <t>Amy Birks</t>
  </si>
  <si>
    <t>Harris Windell</t>
  </si>
  <si>
    <t>Theo Dryden</t>
  </si>
  <si>
    <t xml:space="preserve">Zak Windebank </t>
  </si>
  <si>
    <t>Eleanor Hardy</t>
  </si>
  <si>
    <t>Matthew Walker</t>
  </si>
  <si>
    <t>Holly Lemanczyk</t>
  </si>
  <si>
    <t>Ellie Reacroft</t>
  </si>
  <si>
    <t>Ben Robinson</t>
  </si>
  <si>
    <t>Aaron Gollogly</t>
  </si>
  <si>
    <t>Millie Mulqueen</t>
  </si>
  <si>
    <t>Erin Harrison</t>
  </si>
  <si>
    <t>Dale Smith</t>
  </si>
  <si>
    <t>Joe Hood</t>
  </si>
  <si>
    <t>Libby Smart</t>
  </si>
  <si>
    <t>Adam Tilling</t>
  </si>
  <si>
    <t>Lewis Buckworth</t>
  </si>
  <si>
    <t>Millie Cook</t>
  </si>
  <si>
    <t>Jak Miller</t>
  </si>
  <si>
    <t>Sophie Cahill</t>
  </si>
  <si>
    <t>Alexis Cherry</t>
  </si>
  <si>
    <t>Harry Tilling</t>
  </si>
  <si>
    <t>Holly Buckworth</t>
  </si>
  <si>
    <t>Ben Cegla</t>
  </si>
  <si>
    <t>Isobelle Hutton</t>
  </si>
  <si>
    <t>Finlay Robinson</t>
  </si>
  <si>
    <t>Jenna Allan</t>
  </si>
  <si>
    <t>Luke Robinson</t>
  </si>
  <si>
    <t>Luke Gollogly</t>
  </si>
  <si>
    <t>Daniel Reacroft</t>
  </si>
  <si>
    <t>Eva Lamb</t>
  </si>
  <si>
    <t>Finley Hood</t>
  </si>
  <si>
    <t>Annabelle Cherry</t>
  </si>
  <si>
    <t>Penny Walton</t>
  </si>
  <si>
    <t>Stuart Hood</t>
  </si>
  <si>
    <t>Anna Dainton</t>
  </si>
  <si>
    <t>Eve Walton</t>
  </si>
  <si>
    <t>Eve Harrison</t>
  </si>
  <si>
    <t>Isobelle Troop</t>
  </si>
  <si>
    <t>Olivia Troop</t>
  </si>
  <si>
    <t>Luke Baines</t>
  </si>
  <si>
    <t>Rubie Henry</t>
  </si>
  <si>
    <t>Finlay Buchanan</t>
  </si>
  <si>
    <t>Abby Barker</t>
  </si>
  <si>
    <t>Leon Armstrong</t>
  </si>
  <si>
    <t>Libby Park</t>
  </si>
  <si>
    <t>Ethan Buchanan</t>
  </si>
  <si>
    <t>Jessica Lynch</t>
  </si>
  <si>
    <t>Samuel Hill</t>
  </si>
  <si>
    <t>Phoebe Jennings</t>
  </si>
  <si>
    <t>Carl Westwick</t>
  </si>
  <si>
    <t>Daniel Cole</t>
  </si>
  <si>
    <t>Yoav Berger</t>
  </si>
  <si>
    <t>Shay Halton</t>
  </si>
  <si>
    <t>Louie Lynch</t>
  </si>
  <si>
    <t>Euan Buchanan</t>
  </si>
  <si>
    <t>Jake Blair</t>
  </si>
  <si>
    <t>Amelia Rigg</t>
  </si>
  <si>
    <t>Izzy Noble</t>
  </si>
  <si>
    <t>Sophie Atkinson</t>
  </si>
  <si>
    <t>Ruby Ramsay</t>
  </si>
  <si>
    <t>Anthony Prouse</t>
  </si>
  <si>
    <t>Grace Roper</t>
  </si>
  <si>
    <t>Ella Cleasby</t>
  </si>
  <si>
    <t>Emily Wilkinson</t>
  </si>
  <si>
    <t>Lulu Ramsay</t>
  </si>
  <si>
    <t>Adam Gibbs</t>
  </si>
  <si>
    <t>Jacob Warner West</t>
  </si>
  <si>
    <t>Joe Warner West</t>
  </si>
  <si>
    <t>Emma Fowler</t>
  </si>
  <si>
    <t>Max Mcallmont</t>
  </si>
  <si>
    <t>Maisie Noble</t>
  </si>
  <si>
    <t>Max McCalmont</t>
  </si>
  <si>
    <t>Sam Leyland</t>
  </si>
  <si>
    <t>Hollie Welch</t>
  </si>
  <si>
    <t>Louis Bishoprick</t>
  </si>
  <si>
    <t>Emily Schofield</t>
  </si>
  <si>
    <t>James Wilkin</t>
  </si>
  <si>
    <t>Daisy Grainge</t>
  </si>
  <si>
    <t>Oliver Davison</t>
  </si>
  <si>
    <t>Bea Rayfield</t>
  </si>
  <si>
    <t>Phillip Langan</t>
  </si>
  <si>
    <t>Rebecca Wilkin</t>
  </si>
  <si>
    <t>Rachael Murray</t>
  </si>
  <si>
    <t>Jacob Wharton</t>
  </si>
  <si>
    <t>Jack Leggott</t>
  </si>
  <si>
    <t>Charlotte Hinde</t>
  </si>
  <si>
    <t>Samuel Leggott</t>
  </si>
  <si>
    <t>Joe Wheldon</t>
  </si>
  <si>
    <t>Noah Welford</t>
  </si>
  <si>
    <t>Abbie Wilkin</t>
  </si>
  <si>
    <t>Emily Schofeld</t>
  </si>
  <si>
    <t>Charlie Shofield</t>
  </si>
  <si>
    <t>Will Howard</t>
  </si>
  <si>
    <t>Daisy Griange</t>
  </si>
  <si>
    <t>Sam Cann</t>
  </si>
  <si>
    <t>Alice Parker</t>
  </si>
  <si>
    <t>Harriet Davison</t>
  </si>
  <si>
    <t>Travis McLean</t>
  </si>
  <si>
    <t>Caleb Stanley</t>
  </si>
  <si>
    <t>Amber Williamson</t>
  </si>
  <si>
    <t>Ruby Cullen</t>
  </si>
  <si>
    <t>Charlotte Jackson-Bowers</t>
  </si>
  <si>
    <t>Oliver Hart</t>
  </si>
  <si>
    <t>Maisie Hart</t>
  </si>
  <si>
    <t>Josiah Stanley</t>
  </si>
  <si>
    <t>1.02.27</t>
  </si>
  <si>
    <t>1.05.39</t>
  </si>
  <si>
    <t>1.04.44</t>
  </si>
  <si>
    <t>1.11.49</t>
  </si>
  <si>
    <t>1.04.01</t>
  </si>
  <si>
    <t>1.01.40</t>
  </si>
  <si>
    <t>RECORD</t>
  </si>
  <si>
    <t>1.19.84</t>
  </si>
  <si>
    <t>1.03.61</t>
  </si>
  <si>
    <t>1.07.71</t>
  </si>
  <si>
    <t>1.07.19</t>
  </si>
  <si>
    <t>1.13.80</t>
  </si>
  <si>
    <t>1.05.84</t>
  </si>
  <si>
    <t>1.07.96</t>
  </si>
  <si>
    <t>1.13.51</t>
  </si>
  <si>
    <t>1.07.17</t>
  </si>
  <si>
    <t>1.05.40</t>
  </si>
  <si>
    <t>1.06.07</t>
  </si>
  <si>
    <t>1.15.97</t>
  </si>
  <si>
    <t>1.26.08</t>
  </si>
  <si>
    <t>1.00.46</t>
  </si>
  <si>
    <t>1.05.50</t>
  </si>
  <si>
    <t>1.21.82</t>
  </si>
  <si>
    <t>1.23.22</t>
  </si>
  <si>
    <t>1.12.90</t>
  </si>
  <si>
    <t>1.23.81</t>
  </si>
  <si>
    <t>1.27.20</t>
  </si>
  <si>
    <t>1.12.12</t>
  </si>
  <si>
    <t>1.16.99</t>
  </si>
  <si>
    <t>1.04.28</t>
  </si>
  <si>
    <t>1.02.70</t>
  </si>
  <si>
    <t>1.05.27</t>
  </si>
  <si>
    <t>1.15.55</t>
  </si>
  <si>
    <t>1.11.98</t>
  </si>
  <si>
    <t>1.00.09</t>
  </si>
  <si>
    <t>1.02.76</t>
  </si>
  <si>
    <t>1.01.59</t>
  </si>
  <si>
    <t>1.02.92</t>
  </si>
  <si>
    <t>1.33.69</t>
  </si>
  <si>
    <t>1.13.30</t>
  </si>
  <si>
    <t>1.19.68</t>
  </si>
  <si>
    <t>1.19.69</t>
  </si>
  <si>
    <t>1.30.58</t>
  </si>
  <si>
    <t>1.18.43</t>
  </si>
  <si>
    <t>1.16.15</t>
  </si>
  <si>
    <t>1.19.16</t>
  </si>
  <si>
    <t>1.26.06</t>
  </si>
  <si>
    <t>1.06.81</t>
  </si>
  <si>
    <t>1.06.21</t>
  </si>
  <si>
    <t>1.15.60</t>
  </si>
  <si>
    <t>1.02.14</t>
  </si>
  <si>
    <t>1.31.98</t>
  </si>
  <si>
    <t>1.28.64</t>
  </si>
  <si>
    <t>1.56.28</t>
  </si>
  <si>
    <t>1.40.70</t>
  </si>
  <si>
    <t>1.29.36</t>
  </si>
  <si>
    <t>1.04.84</t>
  </si>
  <si>
    <t>1.01.57</t>
  </si>
  <si>
    <t>1.02.12</t>
  </si>
  <si>
    <t>2.33.00</t>
  </si>
  <si>
    <t>2.24.84</t>
  </si>
  <si>
    <t>2.25.31</t>
  </si>
  <si>
    <t>2.31.72</t>
  </si>
  <si>
    <t>Early Take Over L1-2</t>
  </si>
  <si>
    <t>Did not finish length in same stroke (Back)</t>
  </si>
  <si>
    <t>Early Take Over L2-3</t>
  </si>
  <si>
    <t>Did not touch wall-L1</t>
  </si>
  <si>
    <t>Left Position on Back</t>
  </si>
  <si>
    <t>Multiple Fly Kicks at start</t>
  </si>
  <si>
    <t>Early Start</t>
  </si>
  <si>
    <t>Early Take over L3-4</t>
  </si>
  <si>
    <t>Backstroke Finish not on Back</t>
  </si>
  <si>
    <t>Breaststroke Arms</t>
  </si>
  <si>
    <t>1.46.69</t>
  </si>
  <si>
    <t xml:space="preserve">Breaststroke Arms </t>
  </si>
  <si>
    <t>Arms Fly</t>
  </si>
  <si>
    <t>Open ladies 50 back and 15/16 50 back were both swum by Ellie Reacroft.</t>
  </si>
  <si>
    <t>event 1 phoebe Jennings</t>
  </si>
  <si>
    <t>event 11 sophie Atkinson (back), phoebe (breast), emma (fly)</t>
  </si>
  <si>
    <t>event 27 lulu 2nd leg (2nd leg)</t>
  </si>
  <si>
    <t>event 41 Ruby Ramsay 1st leg</t>
  </si>
  <si>
    <t>event 57 Rubie Henry 1st leg (time only)</t>
  </si>
  <si>
    <t>Saltburn</t>
  </si>
  <si>
    <t>Rachel Murray</t>
  </si>
  <si>
    <t>Kay Hodgson</t>
  </si>
  <si>
    <t>Harry Dambrogio</t>
  </si>
  <si>
    <t>Will Margrett</t>
  </si>
  <si>
    <t>Amy Parker</t>
  </si>
  <si>
    <t>Maddy Cann</t>
  </si>
  <si>
    <t>Leah Anderson  ####</t>
  </si>
  <si>
    <t>Mathew McCarthy ####</t>
  </si>
  <si>
    <t>George Bashford ####</t>
  </si>
  <si>
    <t>Phil Horner ####</t>
  </si>
  <si>
    <t xml:space="preserve"> Jaimie Dunn ####</t>
  </si>
  <si>
    <t>Jack Donovan ####</t>
  </si>
  <si>
    <t>Lewis Horner ####</t>
  </si>
  <si>
    <t>Annie Coulter  ####</t>
  </si>
  <si>
    <t>Frazer Byrne  ####</t>
  </si>
  <si>
    <t>Jack Donovon ####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</si>
</sst>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  <numFmt numFmtId="186" formatCode="mmmm\ yyyy"/>
  </numFmts>
  <fonts count="9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Times New Roman"/>
      <family val="1"/>
    </font>
    <font>
      <sz val="9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6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32" borderId="8" applyNumberFormat="0" applyFont="0" applyAlignment="0" applyProtection="0"/>
    <xf numFmtId="0" fontId="82" fillId="27" borderId="9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172" fontId="0" fillId="0" borderId="20" xfId="0" applyNumberFormat="1" applyFont="1" applyBorder="1" applyAlignment="1">
      <alignment horizontal="centerContinuous"/>
    </xf>
    <xf numFmtId="172" fontId="0" fillId="0" borderId="21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79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2" fontId="77" fillId="0" borderId="0" xfId="56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22" fillId="0" borderId="26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86" fillId="0" borderId="24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24" xfId="0" applyNumberFormat="1" applyFont="1" applyFill="1" applyBorder="1" applyAlignment="1">
      <alignment horizontal="center"/>
    </xf>
    <xf numFmtId="179" fontId="13" fillId="0" borderId="24" xfId="0" applyNumberFormat="1" applyFont="1" applyFill="1" applyBorder="1" applyAlignment="1" applyProtection="1">
      <alignment horizontal="center"/>
      <protection locked="0"/>
    </xf>
    <xf numFmtId="179" fontId="16" fillId="0" borderId="24" xfId="0" applyNumberFormat="1" applyFont="1" applyFill="1" applyBorder="1" applyAlignment="1" applyProtection="1">
      <alignment horizontal="center"/>
      <protection locked="0"/>
    </xf>
    <xf numFmtId="2" fontId="13" fillId="0" borderId="24" xfId="0" applyNumberFormat="1" applyFont="1" applyFill="1" applyBorder="1" applyAlignment="1" applyProtection="1">
      <alignment horizontal="center"/>
      <protection locked="0"/>
    </xf>
    <xf numFmtId="2" fontId="16" fillId="0" borderId="2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24" xfId="0" applyNumberFormat="1" applyFont="1" applyFill="1" applyBorder="1" applyAlignment="1" applyProtection="1">
      <alignment horizontal="center"/>
      <protection locked="0"/>
    </xf>
    <xf numFmtId="1" fontId="13" fillId="0" borderId="24" xfId="0" applyNumberFormat="1" applyFont="1" applyFill="1" applyBorder="1" applyAlignment="1" applyProtection="1">
      <alignment horizontal="center"/>
      <protection locked="0"/>
    </xf>
    <xf numFmtId="1" fontId="16" fillId="0" borderId="24" xfId="0" applyNumberFormat="1" applyFont="1" applyFill="1" applyBorder="1" applyAlignment="1" applyProtection="1">
      <alignment horizontal="center"/>
      <protection locked="0"/>
    </xf>
    <xf numFmtId="2" fontId="21" fillId="0" borderId="24" xfId="0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2" fontId="14" fillId="0" borderId="27" xfId="0" applyNumberFormat="1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28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6" fillId="0" borderId="25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13" xfId="0" applyNumberFormat="1" applyFont="1" applyFill="1" applyBorder="1" applyAlignment="1">
      <alignment horizontal="centerContinuous"/>
    </xf>
    <xf numFmtId="172" fontId="5" fillId="0" borderId="14" xfId="0" applyNumberFormat="1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172" fontId="0" fillId="0" borderId="18" xfId="0" applyNumberFormat="1" applyFont="1" applyFill="1" applyBorder="1" applyAlignment="1">
      <alignment horizontal="centerContinuous"/>
    </xf>
    <xf numFmtId="172" fontId="0" fillId="0" borderId="24" xfId="0" applyNumberFormat="1" applyFont="1" applyFill="1" applyBorder="1" applyAlignment="1">
      <alignment horizontal="centerContinuous"/>
    </xf>
    <xf numFmtId="172" fontId="18" fillId="0" borderId="25" xfId="0" applyNumberFormat="1" applyFont="1" applyFill="1" applyBorder="1" applyAlignment="1">
      <alignment horizontal="centerContinuous"/>
    </xf>
    <xf numFmtId="172" fontId="18" fillId="0" borderId="3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172" fontId="8" fillId="0" borderId="18" xfId="0" applyNumberFormat="1" applyFont="1" applyFill="1" applyBorder="1" applyAlignment="1">
      <alignment horizontal="centerContinuous"/>
    </xf>
    <xf numFmtId="172" fontId="8" fillId="0" borderId="24" xfId="0" applyNumberFormat="1" applyFont="1" applyFill="1" applyBorder="1" applyAlignment="1">
      <alignment horizontal="centerContinuous"/>
    </xf>
    <xf numFmtId="172" fontId="8" fillId="0" borderId="25" xfId="0" applyNumberFormat="1" applyFont="1" applyFill="1" applyBorder="1" applyAlignment="1">
      <alignment horizontal="centerContinuous"/>
    </xf>
    <xf numFmtId="172" fontId="8" fillId="0" borderId="31" xfId="0" applyNumberFormat="1" applyFont="1" applyFill="1" applyBorder="1" applyAlignment="1">
      <alignment horizontal="centerContinuous"/>
    </xf>
    <xf numFmtId="172" fontId="8" fillId="0" borderId="29" xfId="0" applyNumberFormat="1" applyFont="1" applyFill="1" applyBorder="1" applyAlignment="1">
      <alignment horizontal="centerContinuous"/>
    </xf>
    <xf numFmtId="172" fontId="8" fillId="0" borderId="32" xfId="0" applyNumberFormat="1" applyFont="1" applyFill="1" applyBorder="1" applyAlignment="1">
      <alignment horizontal="centerContinuous"/>
    </xf>
    <xf numFmtId="172" fontId="8" fillId="0" borderId="30" xfId="0" applyNumberFormat="1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" textRotation="90"/>
    </xf>
    <xf numFmtId="0" fontId="6" fillId="0" borderId="24" xfId="0" applyNumberFormat="1" applyFont="1" applyFill="1" applyBorder="1" applyAlignment="1">
      <alignment horizontal="center" textRotation="90"/>
    </xf>
    <xf numFmtId="0" fontId="6" fillId="0" borderId="24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textRotation="90"/>
    </xf>
    <xf numFmtId="0" fontId="8" fillId="0" borderId="30" xfId="0" applyFont="1" applyFill="1" applyBorder="1" applyAlignment="1">
      <alignment horizontal="center" textRotation="90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centerContinuous"/>
    </xf>
    <xf numFmtId="172" fontId="19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3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4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4" fillId="0" borderId="37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/>
    </xf>
    <xf numFmtId="2" fontId="54" fillId="0" borderId="0" xfId="56" applyNumberFormat="1" applyFont="1" applyFill="1" applyBorder="1" applyAlignment="1">
      <alignment/>
    </xf>
    <xf numFmtId="2" fontId="14" fillId="0" borderId="24" xfId="0" applyNumberFormat="1" applyFont="1" applyFill="1" applyBorder="1" applyAlignment="1" applyProtection="1">
      <alignment horizontal="center"/>
      <protection locked="0"/>
    </xf>
    <xf numFmtId="1" fontId="14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2" fontId="13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2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84" fontId="2" fillId="0" borderId="42" xfId="0" applyNumberFormat="1" applyFont="1" applyFill="1" applyBorder="1" applyAlignment="1">
      <alignment/>
    </xf>
    <xf numFmtId="184" fontId="2" fillId="0" borderId="43" xfId="0" applyNumberFormat="1" applyFont="1" applyFill="1" applyBorder="1" applyAlignment="1">
      <alignment/>
    </xf>
    <xf numFmtId="184" fontId="2" fillId="0" borderId="44" xfId="0" applyNumberFormat="1" applyFont="1" applyFill="1" applyBorder="1" applyAlignment="1">
      <alignment/>
    </xf>
    <xf numFmtId="2" fontId="2" fillId="0" borderId="44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79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2" fillId="0" borderId="0" xfId="0" applyFont="1" applyFill="1" applyAlignment="1" quotePrefix="1">
      <alignment horizontal="right"/>
    </xf>
    <xf numFmtId="14" fontId="15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/>
    </xf>
    <xf numFmtId="0" fontId="23" fillId="0" borderId="48" xfId="0" applyFon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 applyProtection="1">
      <alignment/>
      <protection locked="0"/>
    </xf>
    <xf numFmtId="2" fontId="88" fillId="0" borderId="0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184" fontId="2" fillId="0" borderId="53" xfId="0" applyNumberFormat="1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184" fontId="2" fillId="0" borderId="52" xfId="0" applyNumberFormat="1" applyFont="1" applyFill="1" applyBorder="1" applyAlignment="1">
      <alignment/>
    </xf>
    <xf numFmtId="2" fontId="2" fillId="0" borderId="52" xfId="0" applyNumberFormat="1" applyFont="1" applyFill="1" applyBorder="1" applyAlignment="1">
      <alignment horizontal="right"/>
    </xf>
    <xf numFmtId="0" fontId="23" fillId="0" borderId="54" xfId="0" applyFont="1" applyFill="1" applyBorder="1" applyAlignment="1">
      <alignment horizontal="center"/>
    </xf>
    <xf numFmtId="0" fontId="23" fillId="0" borderId="55" xfId="0" applyFont="1" applyFill="1" applyBorder="1" applyAlignment="1">
      <alignment/>
    </xf>
    <xf numFmtId="0" fontId="23" fillId="0" borderId="55" xfId="0" applyFont="1" applyFill="1" applyBorder="1" applyAlignment="1">
      <alignment horizontal="center"/>
    </xf>
    <xf numFmtId="0" fontId="23" fillId="0" borderId="56" xfId="0" applyFont="1" applyFill="1" applyBorder="1" applyAlignment="1">
      <alignment/>
    </xf>
    <xf numFmtId="0" fontId="23" fillId="0" borderId="57" xfId="0" applyFont="1" applyFill="1" applyBorder="1" applyAlignment="1">
      <alignment/>
    </xf>
    <xf numFmtId="184" fontId="2" fillId="0" borderId="58" xfId="0" applyNumberFormat="1" applyFont="1" applyFill="1" applyBorder="1" applyAlignment="1">
      <alignment/>
    </xf>
    <xf numFmtId="184" fontId="2" fillId="0" borderId="56" xfId="0" applyNumberFormat="1" applyFont="1" applyFill="1" applyBorder="1" applyAlignment="1">
      <alignment/>
    </xf>
    <xf numFmtId="184" fontId="2" fillId="0" borderId="57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2" fontId="2" fillId="0" borderId="57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3" fillId="0" borderId="24" xfId="0" applyFont="1" applyFill="1" applyBorder="1" applyAlignment="1" applyProtection="1">
      <alignment/>
      <protection locked="0"/>
    </xf>
    <xf numFmtId="2" fontId="1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79" fontId="2" fillId="0" borderId="24" xfId="0" applyNumberFormat="1" applyFont="1" applyFill="1" applyBorder="1" applyAlignment="1" applyProtection="1">
      <alignment horizontal="center"/>
      <protection locked="0"/>
    </xf>
    <xf numFmtId="179" fontId="31" fillId="0" borderId="24" xfId="0" applyNumberFormat="1" applyFont="1" applyFill="1" applyBorder="1" applyAlignment="1" applyProtection="1">
      <alignment horizontal="center"/>
      <protection locked="0"/>
    </xf>
    <xf numFmtId="2" fontId="2" fillId="0" borderId="24" xfId="0" applyNumberFormat="1" applyFont="1" applyFill="1" applyBorder="1" applyAlignment="1" applyProtection="1">
      <alignment horizontal="center"/>
      <protection locked="0"/>
    </xf>
    <xf numFmtId="2" fontId="31" fillId="0" borderId="2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/>
    </xf>
    <xf numFmtId="2" fontId="87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indent="1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indent="1"/>
    </xf>
    <xf numFmtId="0" fontId="2" fillId="0" borderId="61" xfId="0" applyFont="1" applyFill="1" applyBorder="1" applyAlignment="1">
      <alignment horizontal="left" indent="1"/>
    </xf>
    <xf numFmtId="0" fontId="2" fillId="0" borderId="57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left" wrapText="1" indent="1"/>
    </xf>
    <xf numFmtId="0" fontId="2" fillId="0" borderId="6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indent="1"/>
    </xf>
    <xf numFmtId="2" fontId="89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2" fontId="90" fillId="0" borderId="0" xfId="0" applyNumberFormat="1" applyFont="1" applyFill="1" applyBorder="1" applyAlignment="1">
      <alignment/>
    </xf>
    <xf numFmtId="2" fontId="89" fillId="0" borderId="0" xfId="0" applyNumberFormat="1" applyFont="1" applyFill="1" applyBorder="1" applyAlignment="1">
      <alignment horizontal="center"/>
    </xf>
    <xf numFmtId="2" fontId="89" fillId="0" borderId="0" xfId="0" applyNumberFormat="1" applyFont="1" applyFill="1" applyAlignment="1">
      <alignment horizontal="center"/>
    </xf>
    <xf numFmtId="0" fontId="34" fillId="0" borderId="0" xfId="62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3" fillId="0" borderId="25" xfId="62" applyFont="1" applyFill="1" applyBorder="1" applyAlignment="1" applyProtection="1">
      <alignment/>
      <protection locked="0"/>
    </xf>
    <xf numFmtId="0" fontId="23" fillId="33" borderId="24" xfId="62" applyFont="1" applyFill="1" applyBorder="1" applyProtection="1">
      <alignment/>
      <protection locked="0"/>
    </xf>
    <xf numFmtId="0" fontId="2" fillId="33" borderId="25" xfId="62" applyFont="1" applyFill="1" applyBorder="1" applyAlignment="1" applyProtection="1">
      <alignment/>
      <protection locked="0"/>
    </xf>
    <xf numFmtId="0" fontId="23" fillId="33" borderId="63" xfId="62" applyFont="1" applyFill="1" applyBorder="1" applyAlignment="1" applyProtection="1">
      <alignment/>
      <protection locked="0"/>
    </xf>
    <xf numFmtId="0" fontId="86" fillId="0" borderId="63" xfId="62" applyFont="1" applyFill="1" applyBorder="1" applyAlignment="1" applyProtection="1">
      <alignment/>
      <protection locked="0"/>
    </xf>
    <xf numFmtId="0" fontId="23" fillId="0" borderId="63" xfId="62" applyFont="1" applyFill="1" applyBorder="1" applyAlignment="1" applyProtection="1">
      <alignment/>
      <protection locked="0"/>
    </xf>
    <xf numFmtId="0" fontId="23" fillId="33" borderId="63" xfId="62" applyFont="1" applyFill="1" applyBorder="1" applyProtection="1">
      <alignment/>
      <protection locked="0"/>
    </xf>
    <xf numFmtId="0" fontId="2" fillId="33" borderId="63" xfId="62" applyFont="1" applyFill="1" applyBorder="1" applyAlignment="1" applyProtection="1">
      <alignment/>
      <protection locked="0"/>
    </xf>
    <xf numFmtId="0" fontId="2" fillId="0" borderId="63" xfId="62" applyFont="1" applyFill="1" applyBorder="1" applyAlignment="1" applyProtection="1">
      <alignment/>
      <protection locked="0"/>
    </xf>
    <xf numFmtId="0" fontId="2" fillId="33" borderId="63" xfId="62" applyFont="1" applyFill="1" applyBorder="1" applyProtection="1">
      <alignment/>
      <protection locked="0"/>
    </xf>
    <xf numFmtId="0" fontId="86" fillId="33" borderId="63" xfId="62" applyFont="1" applyFill="1" applyBorder="1" applyAlignment="1" applyProtection="1">
      <alignment/>
      <protection locked="0"/>
    </xf>
    <xf numFmtId="0" fontId="23" fillId="0" borderId="63" xfId="62" applyFont="1" applyFill="1" applyBorder="1" applyProtection="1">
      <alignment/>
      <protection locked="0"/>
    </xf>
    <xf numFmtId="0" fontId="23" fillId="33" borderId="15" xfId="62" applyFont="1" applyFill="1" applyBorder="1" applyProtection="1">
      <alignment/>
      <protection locked="0"/>
    </xf>
    <xf numFmtId="0" fontId="23" fillId="33" borderId="25" xfId="62" applyFont="1" applyFill="1" applyBorder="1" applyAlignment="1" applyProtection="1">
      <alignment/>
      <protection locked="0"/>
    </xf>
    <xf numFmtId="0" fontId="23" fillId="33" borderId="28" xfId="62" applyFont="1" applyFill="1" applyBorder="1" applyProtection="1">
      <alignment/>
      <protection locked="0"/>
    </xf>
    <xf numFmtId="0" fontId="23" fillId="33" borderId="63" xfId="62" applyFont="1" applyFill="1" applyBorder="1" applyAlignment="1" applyProtection="1">
      <alignment/>
      <protection locked="0"/>
    </xf>
    <xf numFmtId="0" fontId="23" fillId="33" borderId="63" xfId="62" applyFont="1" applyFill="1" applyBorder="1" applyProtection="1">
      <alignment/>
      <protection locked="0"/>
    </xf>
    <xf numFmtId="0" fontId="23" fillId="33" borderId="63" xfId="62" applyFont="1" applyFill="1" applyBorder="1" applyProtection="1">
      <alignment/>
      <protection/>
    </xf>
    <xf numFmtId="0" fontId="2" fillId="33" borderId="63" xfId="62" applyFont="1" applyFill="1" applyBorder="1" applyAlignment="1" applyProtection="1">
      <alignment/>
      <protection locked="0"/>
    </xf>
    <xf numFmtId="0" fontId="23" fillId="33" borderId="63" xfId="62" applyFont="1" applyFill="1" applyBorder="1" applyAlignment="1" applyProtection="1">
      <alignment/>
      <protection/>
    </xf>
    <xf numFmtId="0" fontId="2" fillId="0" borderId="63" xfId="62" applyFont="1" applyFill="1" applyBorder="1" applyAlignment="1" applyProtection="1">
      <alignment/>
      <protection/>
    </xf>
    <xf numFmtId="0" fontId="23" fillId="0" borderId="63" xfId="62" applyFont="1" applyFill="1" applyBorder="1" applyAlignment="1" applyProtection="1">
      <alignment/>
      <protection/>
    </xf>
    <xf numFmtId="0" fontId="29" fillId="0" borderId="63" xfId="62" applyFont="1" applyFill="1" applyBorder="1">
      <alignment/>
      <protection/>
    </xf>
    <xf numFmtId="0" fontId="29" fillId="33" borderId="63" xfId="62" applyFont="1" applyFill="1" applyBorder="1">
      <alignment/>
      <protection/>
    </xf>
    <xf numFmtId="0" fontId="91" fillId="0" borderId="63" xfId="62" applyFont="1" applyFill="1" applyBorder="1">
      <alignment/>
      <protection/>
    </xf>
    <xf numFmtId="0" fontId="92" fillId="0" borderId="63" xfId="62" applyFont="1" applyFill="1" applyBorder="1">
      <alignment/>
      <protection/>
    </xf>
    <xf numFmtId="0" fontId="2" fillId="0" borderId="63" xfId="62" applyFont="1" applyFill="1" applyBorder="1" applyProtection="1">
      <alignment/>
      <protection locked="0"/>
    </xf>
    <xf numFmtId="0" fontId="23" fillId="33" borderId="15" xfId="62" applyFont="1" applyFill="1" applyBorder="1" applyProtection="1">
      <alignment/>
      <protection locked="0"/>
    </xf>
    <xf numFmtId="0" fontId="29" fillId="0" borderId="0" xfId="62" applyFont="1" applyFill="1">
      <alignment/>
      <protection/>
    </xf>
    <xf numFmtId="0" fontId="29" fillId="0" borderId="25" xfId="62" applyFont="1" applyFill="1" applyBorder="1" applyAlignment="1" applyProtection="1">
      <alignment/>
      <protection locked="0"/>
    </xf>
    <xf numFmtId="0" fontId="29" fillId="33" borderId="25" xfId="62" applyFont="1" applyFill="1" applyBorder="1" applyAlignment="1" applyProtection="1">
      <alignment/>
      <protection locked="0"/>
    </xf>
    <xf numFmtId="0" fontId="29" fillId="0" borderId="24" xfId="62" applyFont="1" applyFill="1" applyBorder="1" applyProtection="1">
      <alignment/>
      <protection locked="0"/>
    </xf>
    <xf numFmtId="0" fontId="29" fillId="33" borderId="24" xfId="62" applyFont="1" applyFill="1" applyBorder="1" applyProtection="1">
      <alignment/>
      <protection locked="0"/>
    </xf>
    <xf numFmtId="0" fontId="29" fillId="33" borderId="28" xfId="62" applyFont="1" applyFill="1" applyBorder="1" applyProtection="1">
      <alignment/>
      <protection locked="0"/>
    </xf>
    <xf numFmtId="0" fontId="29" fillId="33" borderId="25" xfId="62" applyFont="1" applyFill="1" applyBorder="1" applyAlignment="1" applyProtection="1">
      <alignment/>
      <protection locked="0"/>
    </xf>
    <xf numFmtId="0" fontId="29" fillId="0" borderId="24" xfId="62" applyFont="1" applyFill="1" applyBorder="1" applyProtection="1">
      <alignment/>
      <protection/>
    </xf>
    <xf numFmtId="0" fontId="29" fillId="33" borderId="24" xfId="62" applyFont="1" applyFill="1" applyBorder="1" applyProtection="1">
      <alignment/>
      <protection locked="0"/>
    </xf>
    <xf numFmtId="0" fontId="29" fillId="0" borderId="25" xfId="62" applyFont="1" applyFill="1" applyBorder="1" applyAlignment="1" applyProtection="1">
      <alignment/>
      <protection/>
    </xf>
    <xf numFmtId="0" fontId="29" fillId="33" borderId="25" xfId="62" applyFont="1" applyFill="1" applyBorder="1" applyAlignment="1" applyProtection="1">
      <alignment/>
      <protection/>
    </xf>
    <xf numFmtId="0" fontId="29" fillId="33" borderId="24" xfId="62" applyFont="1" applyFill="1" applyBorder="1">
      <alignment/>
      <protection/>
    </xf>
    <xf numFmtId="0" fontId="29" fillId="0" borderId="28" xfId="62" applyFont="1" applyFill="1" applyBorder="1" applyProtection="1">
      <alignment/>
      <protection locked="0"/>
    </xf>
    <xf numFmtId="0" fontId="29" fillId="33" borderId="28" xfId="62" applyFont="1" applyFill="1" applyBorder="1" applyProtection="1">
      <alignment/>
      <protection locked="0"/>
    </xf>
    <xf numFmtId="0" fontId="23" fillId="34" borderId="25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2" fontId="4" fillId="34" borderId="24" xfId="0" applyNumberFormat="1" applyFont="1" applyFill="1" applyBorder="1" applyAlignment="1" applyProtection="1">
      <alignment horizontal="center" vertical="center"/>
      <protection locked="0"/>
    </xf>
    <xf numFmtId="2" fontId="88" fillId="0" borderId="0" xfId="0" applyNumberFormat="1" applyFont="1" applyFill="1" applyAlignment="1">
      <alignment/>
    </xf>
    <xf numFmtId="2" fontId="88" fillId="0" borderId="0" xfId="0" applyNumberFormat="1" applyFont="1" applyFill="1" applyBorder="1" applyAlignment="1">
      <alignment horizontal="left" vertical="center"/>
    </xf>
    <xf numFmtId="2" fontId="88" fillId="0" borderId="0" xfId="0" applyNumberFormat="1" applyFont="1" applyFill="1" applyBorder="1" applyAlignment="1">
      <alignment horizontal="left"/>
    </xf>
    <xf numFmtId="0" fontId="13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2" fontId="14" fillId="34" borderId="24" xfId="0" applyNumberFormat="1" applyFont="1" applyFill="1" applyBorder="1" applyAlignment="1">
      <alignment horizontal="center"/>
    </xf>
    <xf numFmtId="0" fontId="23" fillId="34" borderId="24" xfId="0" applyFont="1" applyFill="1" applyBorder="1" applyAlignment="1">
      <alignment/>
    </xf>
    <xf numFmtId="0" fontId="29" fillId="34" borderId="24" xfId="62" applyFont="1" applyFill="1" applyBorder="1" applyProtection="1">
      <alignment/>
      <protection locked="0"/>
    </xf>
    <xf numFmtId="179" fontId="2" fillId="34" borderId="24" xfId="0" applyNumberFormat="1" applyFont="1" applyFill="1" applyBorder="1" applyAlignment="1" applyProtection="1">
      <alignment horizontal="center"/>
      <protection locked="0"/>
    </xf>
    <xf numFmtId="0" fontId="29" fillId="34" borderId="24" xfId="62" applyFont="1" applyFill="1" applyBorder="1" applyProtection="1">
      <alignment/>
      <protection/>
    </xf>
    <xf numFmtId="179" fontId="13" fillId="34" borderId="24" xfId="0" applyNumberFormat="1" applyFont="1" applyFill="1" applyBorder="1" applyAlignment="1" applyProtection="1">
      <alignment horizontal="center"/>
      <protection locked="0"/>
    </xf>
    <xf numFmtId="2" fontId="88" fillId="34" borderId="0" xfId="0" applyNumberFormat="1" applyFont="1" applyFill="1" applyBorder="1" applyAlignment="1">
      <alignment/>
    </xf>
    <xf numFmtId="1" fontId="89" fillId="34" borderId="0" xfId="0" applyNumberFormat="1" applyFont="1" applyFill="1" applyBorder="1" applyAlignment="1">
      <alignment horizontal="center"/>
    </xf>
    <xf numFmtId="1" fontId="13" fillId="34" borderId="24" xfId="0" applyNumberFormat="1" applyFont="1" applyFill="1" applyBorder="1" applyAlignment="1">
      <alignment horizontal="center"/>
    </xf>
    <xf numFmtId="2" fontId="13" fillId="34" borderId="24" xfId="0" applyNumberFormat="1" applyFont="1" applyFill="1" applyBorder="1" applyAlignment="1" applyProtection="1">
      <alignment horizontal="center"/>
      <protection locked="0"/>
    </xf>
    <xf numFmtId="1" fontId="13" fillId="34" borderId="24" xfId="0" applyNumberFormat="1" applyFont="1" applyFill="1" applyBorder="1" applyAlignment="1" applyProtection="1">
      <alignment horizontal="center"/>
      <protection locked="0"/>
    </xf>
    <xf numFmtId="1" fontId="13" fillId="34" borderId="0" xfId="0" applyNumberFormat="1" applyFont="1" applyFill="1" applyBorder="1" applyAlignment="1">
      <alignment horizontal="center"/>
    </xf>
    <xf numFmtId="0" fontId="24" fillId="34" borderId="24" xfId="0" applyFont="1" applyFill="1" applyBorder="1" applyAlignment="1">
      <alignment/>
    </xf>
    <xf numFmtId="2" fontId="21" fillId="34" borderId="24" xfId="0" applyNumberFormat="1" applyFont="1" applyFill="1" applyBorder="1" applyAlignment="1">
      <alignment horizontal="center"/>
    </xf>
    <xf numFmtId="2" fontId="89" fillId="34" borderId="0" xfId="0" applyNumberFormat="1" applyFont="1" applyFill="1" applyBorder="1" applyAlignment="1">
      <alignment horizontal="left"/>
    </xf>
    <xf numFmtId="2" fontId="89" fillId="0" borderId="0" xfId="0" applyNumberFormat="1" applyFont="1" applyFill="1" applyBorder="1" applyAlignment="1">
      <alignment horizontal="left"/>
    </xf>
    <xf numFmtId="0" fontId="12" fillId="34" borderId="24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1" fontId="14" fillId="34" borderId="24" xfId="0" applyNumberFormat="1" applyFont="1" applyFill="1" applyBorder="1" applyAlignment="1">
      <alignment horizontal="center"/>
    </xf>
    <xf numFmtId="0" fontId="29" fillId="0" borderId="0" xfId="62" applyFont="1" applyFill="1" applyBorder="1">
      <alignment/>
      <protection/>
    </xf>
    <xf numFmtId="0" fontId="91" fillId="0" borderId="0" xfId="62" applyFont="1" applyFill="1" applyBorder="1">
      <alignment/>
      <protection/>
    </xf>
    <xf numFmtId="2" fontId="13" fillId="0" borderId="27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0" fontId="29" fillId="33" borderId="0" xfId="62" applyFont="1" applyFill="1" applyBorder="1">
      <alignment/>
      <protection/>
    </xf>
    <xf numFmtId="0" fontId="92" fillId="0" borderId="0" xfId="62" applyFont="1" applyFill="1" applyBorder="1">
      <alignment/>
      <protection/>
    </xf>
    <xf numFmtId="179" fontId="13" fillId="0" borderId="28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4" fillId="35" borderId="24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>
      <alignment/>
    </xf>
    <xf numFmtId="0" fontId="93" fillId="0" borderId="64" xfId="68" applyFont="1" applyBorder="1" applyAlignment="1">
      <alignment/>
      <protection/>
    </xf>
    <xf numFmtId="0" fontId="93" fillId="0" borderId="65" xfId="68" applyFont="1" applyBorder="1" applyAlignment="1">
      <alignment/>
      <protection/>
    </xf>
    <xf numFmtId="0" fontId="93" fillId="0" borderId="66" xfId="68" applyFont="1" applyBorder="1" applyAlignment="1">
      <alignment/>
      <protection/>
    </xf>
    <xf numFmtId="0" fontId="2" fillId="0" borderId="64" xfId="68" applyFont="1" applyBorder="1" applyAlignment="1">
      <alignment/>
      <protection/>
    </xf>
    <xf numFmtId="0" fontId="2" fillId="0" borderId="0" xfId="68" applyFont="1" applyAlignment="1">
      <alignment/>
      <protection/>
    </xf>
    <xf numFmtId="0" fontId="2" fillId="34" borderId="64" xfId="68" applyFont="1" applyFill="1" applyBorder="1" applyAlignment="1">
      <alignment/>
      <protection/>
    </xf>
    <xf numFmtId="0" fontId="93" fillId="0" borderId="64" xfId="68" applyFont="1" applyBorder="1" applyAlignment="1">
      <alignment/>
      <protection/>
    </xf>
    <xf numFmtId="0" fontId="93" fillId="0" borderId="65" xfId="68" applyFont="1" applyBorder="1" applyAlignment="1">
      <alignment/>
      <protection/>
    </xf>
    <xf numFmtId="0" fontId="93" fillId="0" borderId="66" xfId="68" applyFont="1" applyBorder="1" applyAlignment="1">
      <alignment/>
      <protection/>
    </xf>
    <xf numFmtId="0" fontId="2" fillId="0" borderId="0" xfId="68" applyFont="1">
      <alignment/>
      <protection/>
    </xf>
    <xf numFmtId="0" fontId="93" fillId="0" borderId="67" xfId="68" applyFont="1" applyBorder="1" applyAlignment="1">
      <alignment/>
      <protection/>
    </xf>
    <xf numFmtId="0" fontId="93" fillId="0" borderId="68" xfId="68" applyFont="1" applyBorder="1" applyAlignment="1">
      <alignment/>
      <protection/>
    </xf>
    <xf numFmtId="0" fontId="94" fillId="0" borderId="0" xfId="68" applyFont="1">
      <alignment/>
      <protection/>
    </xf>
    <xf numFmtId="0" fontId="95" fillId="0" borderId="0" xfId="68" applyFont="1">
      <alignment/>
      <protection/>
    </xf>
    <xf numFmtId="0" fontId="94" fillId="0" borderId="0" xfId="68" applyFont="1">
      <alignment/>
      <protection/>
    </xf>
    <xf numFmtId="0" fontId="23" fillId="33" borderId="24" xfId="62" applyFont="1" applyFill="1" applyBorder="1" applyProtection="1">
      <alignment/>
      <protection locked="0"/>
    </xf>
    <xf numFmtId="0" fontId="2" fillId="33" borderId="25" xfId="62" applyFont="1" applyFill="1" applyBorder="1" applyAlignment="1" applyProtection="1">
      <alignment/>
      <protection locked="0"/>
    </xf>
    <xf numFmtId="0" fontId="23" fillId="33" borderId="63" xfId="62" applyFont="1" applyFill="1" applyBorder="1" applyAlignment="1" applyProtection="1">
      <alignment/>
      <protection locked="0"/>
    </xf>
    <xf numFmtId="0" fontId="86" fillId="0" borderId="63" xfId="62" applyFont="1" applyFill="1" applyBorder="1" applyAlignment="1" applyProtection="1">
      <alignment/>
      <protection locked="0"/>
    </xf>
    <xf numFmtId="0" fontId="23" fillId="33" borderId="63" xfId="62" applyFont="1" applyFill="1" applyBorder="1" applyProtection="1">
      <alignment/>
      <protection locked="0"/>
    </xf>
    <xf numFmtId="0" fontId="2" fillId="33" borderId="63" xfId="62" applyFont="1" applyFill="1" applyBorder="1" applyAlignment="1" applyProtection="1">
      <alignment/>
      <protection locked="0"/>
    </xf>
    <xf numFmtId="0" fontId="2" fillId="33" borderId="63" xfId="62" applyFont="1" applyFill="1" applyBorder="1" applyProtection="1">
      <alignment/>
      <protection locked="0"/>
    </xf>
    <xf numFmtId="0" fontId="86" fillId="33" borderId="63" xfId="62" applyFont="1" applyFill="1" applyBorder="1" applyAlignment="1" applyProtection="1">
      <alignment/>
      <protection locked="0"/>
    </xf>
    <xf numFmtId="0" fontId="23" fillId="33" borderId="15" xfId="62" applyFont="1" applyFill="1" applyBorder="1" applyProtection="1">
      <alignment/>
      <protection locked="0"/>
    </xf>
    <xf numFmtId="0" fontId="23" fillId="33" borderId="63" xfId="62" applyFont="1" applyFill="1" applyBorder="1" applyProtection="1">
      <alignment/>
      <protection/>
    </xf>
    <xf numFmtId="0" fontId="23" fillId="33" borderId="63" xfId="62" applyFont="1" applyFill="1" applyBorder="1" applyAlignment="1" applyProtection="1">
      <alignment/>
      <protection/>
    </xf>
    <xf numFmtId="0" fontId="23" fillId="33" borderId="63" xfId="62" applyFont="1" applyFill="1" applyBorder="1" applyAlignment="1" applyProtection="1">
      <alignment/>
      <protection locked="0"/>
    </xf>
    <xf numFmtId="0" fontId="23" fillId="33" borderId="63" xfId="62" applyFont="1" applyFill="1" applyBorder="1" applyProtection="1">
      <alignment/>
      <protection locked="0"/>
    </xf>
    <xf numFmtId="0" fontId="2" fillId="33" borderId="63" xfId="62" applyFont="1" applyFill="1" applyBorder="1" applyAlignment="1" applyProtection="1">
      <alignment/>
      <protection locked="0"/>
    </xf>
    <xf numFmtId="0" fontId="23" fillId="33" borderId="63" xfId="62" applyFont="1" applyFill="1" applyBorder="1" applyAlignment="1" applyProtection="1">
      <alignment/>
      <protection locked="0"/>
    </xf>
    <xf numFmtId="0" fontId="23" fillId="33" borderId="63" xfId="62" applyFont="1" applyFill="1" applyBorder="1" applyProtection="1">
      <alignment/>
      <protection locked="0"/>
    </xf>
    <xf numFmtId="0" fontId="23" fillId="33" borderId="25" xfId="62" applyFont="1" applyFill="1" applyBorder="1" applyAlignment="1" applyProtection="1">
      <alignment/>
      <protection locked="0"/>
    </xf>
    <xf numFmtId="0" fontId="23" fillId="33" borderId="28" xfId="62" applyFont="1" applyFill="1" applyBorder="1" applyProtection="1">
      <alignment/>
      <protection locked="0"/>
    </xf>
    <xf numFmtId="0" fontId="23" fillId="33" borderId="63" xfId="62" applyFont="1" applyFill="1" applyBorder="1" applyAlignment="1" applyProtection="1">
      <alignment/>
      <protection locked="0"/>
    </xf>
    <xf numFmtId="0" fontId="23" fillId="33" borderId="63" xfId="62" applyFont="1" applyFill="1" applyBorder="1" applyProtection="1">
      <alignment/>
      <protection locked="0"/>
    </xf>
    <xf numFmtId="0" fontId="23" fillId="33" borderId="15" xfId="62" applyFont="1" applyFill="1" applyBorder="1" applyProtection="1">
      <alignment/>
      <protection locked="0"/>
    </xf>
    <xf numFmtId="172" fontId="0" fillId="0" borderId="31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 horizontal="center"/>
      <protection locked="0"/>
    </xf>
    <xf numFmtId="0" fontId="6" fillId="0" borderId="73" xfId="0" applyFont="1" applyFill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 locked="0"/>
    </xf>
    <xf numFmtId="1" fontId="0" fillId="0" borderId="25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74" xfId="0" applyNumberFormat="1" applyFont="1" applyFill="1" applyBorder="1" applyAlignment="1">
      <alignment horizontal="center"/>
    </xf>
    <xf numFmtId="1" fontId="0" fillId="0" borderId="75" xfId="0" applyNumberFormat="1" applyFont="1" applyFill="1" applyBorder="1" applyAlignment="1">
      <alignment horizontal="center"/>
    </xf>
    <xf numFmtId="2" fontId="96" fillId="0" borderId="13" xfId="0" applyNumberFormat="1" applyFont="1" applyFill="1" applyBorder="1" applyAlignment="1">
      <alignment horizontal="left" wrapText="1"/>
    </xf>
    <xf numFmtId="2" fontId="96" fillId="0" borderId="0" xfId="0" applyNumberFormat="1" applyFont="1" applyFill="1" applyBorder="1" applyAlignment="1">
      <alignment horizontal="left" wrapText="1"/>
    </xf>
    <xf numFmtId="1" fontId="0" fillId="0" borderId="76" xfId="0" applyNumberFormat="1" applyFont="1" applyFill="1" applyBorder="1" applyAlignment="1">
      <alignment horizontal="center"/>
    </xf>
    <xf numFmtId="1" fontId="0" fillId="0" borderId="75" xfId="0" applyNumberFormat="1" applyFont="1" applyFill="1" applyBorder="1" applyAlignment="1">
      <alignment horizontal="center"/>
    </xf>
    <xf numFmtId="2" fontId="96" fillId="0" borderId="13" xfId="0" applyNumberFormat="1" applyFont="1" applyFill="1" applyBorder="1" applyAlignment="1">
      <alignment horizontal="center" wrapText="1"/>
    </xf>
    <xf numFmtId="2" fontId="96" fillId="0" borderId="0" xfId="0" applyNumberFormat="1" applyFont="1" applyFill="1" applyBorder="1" applyAlignment="1">
      <alignment horizontal="center" wrapText="1"/>
    </xf>
    <xf numFmtId="1" fontId="0" fillId="0" borderId="26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875"/>
          <c:y val="0.09275"/>
          <c:w val="0.8535"/>
          <c:h val="0.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League'!$AC$88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League'!$AC$89:$AC$97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League'!$AD$88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League'!$AD$89:$AD$97</c:f>
              <c:numCache>
                <c:ptCount val="9"/>
                <c:pt idx="0">
                  <c:v>11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League'!$AE$88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League'!$AE$89:$AE$97</c:f>
              <c:numCache>
                <c:ptCount val="9"/>
                <c:pt idx="0">
                  <c:v>22</c:v>
                </c:pt>
                <c:pt idx="1">
                  <c:v>19</c:v>
                </c:pt>
                <c:pt idx="2">
                  <c:v>9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League'!$AF$88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League'!$AF$89:$AF$97</c:f>
              <c:numCache>
                <c:ptCount val="9"/>
                <c:pt idx="0">
                  <c:v>16</c:v>
                </c:pt>
                <c:pt idx="1">
                  <c:v>11</c:v>
                </c:pt>
                <c:pt idx="2">
                  <c:v>18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League'!$AG$88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League'!$AG$89:$AG$97</c:f>
              <c:numCache>
                <c:ptCount val="9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13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'Moors League'!$AH$88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League'!$AH$89:$AH$97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18</c:v>
                </c:pt>
                <c:pt idx="4">
                  <c:v>23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9751952"/>
        <c:axId val="896657"/>
        <c:axId val="8069914"/>
      </c:bar3DChart>
      <c:catAx>
        <c:axId val="59751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118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12775"/>
              <c:y val="-0.09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1952"/>
        <c:crossesAt val="1"/>
        <c:crossBetween val="between"/>
        <c:dispUnits/>
      </c:valAx>
      <c:ser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6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175"/>
          <c:h val="0.3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25</xdr:col>
      <xdr:colOff>590550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3324225"/>
        <a:ext cx="158305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zoomScale="120" zoomScaleNormal="120" zoomScalePageLayoutView="0" workbookViewId="0" topLeftCell="A1">
      <pane ySplit="1005" topLeftCell="A26" activePane="bottomLeft" state="split"/>
      <selection pane="topLeft" activeCell="C6" sqref="C1:F16384"/>
      <selection pane="bottomLeft" activeCell="P26" sqref="P26"/>
    </sheetView>
  </sheetViews>
  <sheetFormatPr defaultColWidth="9.140625" defaultRowHeight="12.75"/>
  <cols>
    <col min="1" max="1" width="3.140625" style="6" customWidth="1"/>
    <col min="2" max="2" width="17.8515625" style="162" customWidth="1"/>
    <col min="3" max="3" width="5.57421875" style="6" hidden="1" customWidth="1"/>
    <col min="4" max="4" width="11.00390625" style="121" hidden="1" customWidth="1"/>
    <col min="5" max="5" width="9.421875" style="6" hidden="1" customWidth="1"/>
    <col min="6" max="6" width="7.8515625" style="122" hidden="1" customWidth="1"/>
    <col min="7" max="7" width="5.57421875" style="6" customWidth="1"/>
    <col min="8" max="8" width="11.00390625" style="121" customWidth="1"/>
    <col min="9" max="9" width="9.421875" style="6" customWidth="1"/>
    <col min="10" max="10" width="7.8515625" style="122" customWidth="1"/>
    <col min="11" max="11" width="5.7109375" style="6" customWidth="1"/>
    <col min="12" max="12" width="10.57421875" style="123" customWidth="1"/>
    <col min="13" max="13" width="6.8515625" style="6" customWidth="1"/>
    <col min="14" max="14" width="7.8515625" style="122" customWidth="1"/>
    <col min="15" max="15" width="5.7109375" style="6" customWidth="1"/>
    <col min="16" max="16" width="10.57421875" style="121" customWidth="1"/>
    <col min="17" max="17" width="7.28125" style="6" customWidth="1"/>
    <col min="18" max="19" width="7.8515625" style="122" customWidth="1"/>
    <col min="20" max="20" width="10.7109375" style="122" customWidth="1"/>
    <col min="21" max="22" width="7.8515625" style="122" customWidth="1"/>
    <col min="23" max="23" width="5.7109375" style="6" customWidth="1"/>
    <col min="24" max="24" width="10.421875" style="121" customWidth="1"/>
    <col min="25" max="25" width="5.7109375" style="6" customWidth="1"/>
    <col min="26" max="26" width="7.7109375" style="122" customWidth="1"/>
    <col min="27" max="27" width="7.7109375" style="6" customWidth="1"/>
    <col min="28" max="28" width="9.140625" style="6" customWidth="1"/>
    <col min="29" max="29" width="13.7109375" style="6" customWidth="1"/>
    <col min="30" max="30" width="13.7109375" style="6" bestFit="1" customWidth="1"/>
    <col min="31" max="31" width="15.421875" style="6" bestFit="1" customWidth="1"/>
    <col min="32" max="32" width="11.28125" style="6" bestFit="1" customWidth="1"/>
    <col min="33" max="33" width="11.7109375" style="6" customWidth="1"/>
    <col min="34" max="16384" width="9.140625" style="6" customWidth="1"/>
  </cols>
  <sheetData>
    <row r="1" spans="1:26" ht="28.5" customHeight="1">
      <c r="A1" s="114" t="s">
        <v>0</v>
      </c>
      <c r="B1" s="115"/>
      <c r="C1" s="116"/>
      <c r="D1" s="116"/>
      <c r="E1" s="116"/>
      <c r="F1" s="43"/>
      <c r="G1" s="116"/>
      <c r="H1" s="116"/>
      <c r="I1" s="116"/>
      <c r="J1" s="43"/>
      <c r="K1" s="116"/>
      <c r="L1" s="116"/>
      <c r="M1" s="116"/>
      <c r="N1" s="43"/>
      <c r="O1" s="117"/>
      <c r="P1" s="116"/>
      <c r="Q1" s="118"/>
      <c r="R1" s="43"/>
      <c r="S1" s="43"/>
      <c r="T1" s="43"/>
      <c r="U1" s="43"/>
      <c r="V1" s="43"/>
      <c r="W1" s="116"/>
      <c r="X1" s="116"/>
      <c r="Y1" s="116"/>
      <c r="Z1" s="43"/>
    </row>
    <row r="2" spans="1:26" ht="28.5" customHeight="1">
      <c r="A2" s="114"/>
      <c r="B2" s="115"/>
      <c r="C2" s="116"/>
      <c r="D2" s="116"/>
      <c r="E2" s="116"/>
      <c r="F2" s="43"/>
      <c r="G2" s="116"/>
      <c r="H2" s="116"/>
      <c r="I2" s="116"/>
      <c r="J2" s="43"/>
      <c r="K2" s="116"/>
      <c r="L2" s="116"/>
      <c r="M2" s="116"/>
      <c r="N2" s="43"/>
      <c r="O2" s="116"/>
      <c r="P2" s="116"/>
      <c r="Q2" s="116"/>
      <c r="R2" s="43"/>
      <c r="S2" s="43"/>
      <c r="T2" s="43"/>
      <c r="U2" s="43"/>
      <c r="V2" s="43"/>
      <c r="W2" s="116"/>
      <c r="X2" s="116"/>
      <c r="Y2" s="116"/>
      <c r="Z2" s="43"/>
    </row>
    <row r="3" spans="2:16" ht="16.5" customHeight="1">
      <c r="B3" s="119" t="s">
        <v>126</v>
      </c>
      <c r="C3" s="120" t="s">
        <v>178</v>
      </c>
      <c r="G3" s="120"/>
      <c r="N3" s="416" t="s">
        <v>127</v>
      </c>
      <c r="O3" s="416"/>
      <c r="P3" s="124" t="s">
        <v>204</v>
      </c>
    </row>
    <row r="4" spans="2:7" ht="16.5" customHeight="1" thickBot="1">
      <c r="B4" s="119"/>
      <c r="C4" s="125"/>
      <c r="G4" s="125"/>
    </row>
    <row r="5" spans="1:26" s="126" customFormat="1" ht="14.25">
      <c r="A5" s="420" t="s">
        <v>1</v>
      </c>
      <c r="B5" s="421"/>
      <c r="C5" s="417" t="s">
        <v>173</v>
      </c>
      <c r="D5" s="418"/>
      <c r="E5" s="418"/>
      <c r="F5" s="422"/>
      <c r="G5" s="417" t="s">
        <v>176</v>
      </c>
      <c r="H5" s="418"/>
      <c r="I5" s="418"/>
      <c r="J5" s="422"/>
      <c r="K5" s="417" t="s">
        <v>85</v>
      </c>
      <c r="L5" s="418"/>
      <c r="M5" s="418"/>
      <c r="N5" s="422"/>
      <c r="O5" s="417" t="s">
        <v>128</v>
      </c>
      <c r="P5" s="418"/>
      <c r="Q5" s="418"/>
      <c r="R5" s="422"/>
      <c r="S5" s="423" t="s">
        <v>16</v>
      </c>
      <c r="T5" s="424"/>
      <c r="U5" s="424"/>
      <c r="V5" s="425"/>
      <c r="W5" s="417" t="s">
        <v>173</v>
      </c>
      <c r="X5" s="418"/>
      <c r="Y5" s="418"/>
      <c r="Z5" s="419"/>
    </row>
    <row r="6" spans="1:26" s="133" customFormat="1" ht="13.5" thickBot="1">
      <c r="A6" s="127"/>
      <c r="B6" s="128"/>
      <c r="C6" s="129" t="s">
        <v>195</v>
      </c>
      <c r="D6" s="130"/>
      <c r="E6" s="130"/>
      <c r="F6" s="131"/>
      <c r="G6" s="129" t="s">
        <v>2</v>
      </c>
      <c r="H6" s="130"/>
      <c r="I6" s="130"/>
      <c r="J6" s="131"/>
      <c r="K6" s="129" t="s">
        <v>3</v>
      </c>
      <c r="L6" s="130"/>
      <c r="M6" s="130"/>
      <c r="N6" s="131"/>
      <c r="O6" s="405" t="s">
        <v>4</v>
      </c>
      <c r="P6" s="406"/>
      <c r="Q6" s="406"/>
      <c r="R6" s="407"/>
      <c r="S6" s="405" t="s">
        <v>179</v>
      </c>
      <c r="T6" s="406"/>
      <c r="U6" s="406"/>
      <c r="V6" s="407"/>
      <c r="W6" s="129" t="s">
        <v>188</v>
      </c>
      <c r="X6" s="130"/>
      <c r="Y6" s="130"/>
      <c r="Z6" s="132"/>
    </row>
    <row r="7" spans="1:26" ht="0.75" customHeight="1" hidden="1" thickBot="1">
      <c r="A7" s="134"/>
      <c r="B7" s="135"/>
      <c r="C7" s="136"/>
      <c r="D7" s="137"/>
      <c r="E7" s="137"/>
      <c r="F7" s="138"/>
      <c r="G7" s="136"/>
      <c r="H7" s="137"/>
      <c r="I7" s="137"/>
      <c r="J7" s="138"/>
      <c r="K7" s="136"/>
      <c r="L7" s="137"/>
      <c r="M7" s="137"/>
      <c r="N7" s="138"/>
      <c r="O7" s="136"/>
      <c r="P7" s="137"/>
      <c r="Q7" s="137"/>
      <c r="R7" s="138"/>
      <c r="S7" s="139"/>
      <c r="T7" s="140"/>
      <c r="U7" s="140"/>
      <c r="V7" s="141"/>
      <c r="W7" s="136"/>
      <c r="X7" s="137"/>
      <c r="Y7" s="137"/>
      <c r="Z7" s="142"/>
    </row>
    <row r="8" spans="1:31" ht="62.25" customHeight="1">
      <c r="A8" s="143"/>
      <c r="B8" s="144"/>
      <c r="C8" s="145" t="s">
        <v>5</v>
      </c>
      <c r="D8" s="146" t="s">
        <v>6</v>
      </c>
      <c r="E8" s="147" t="s">
        <v>7</v>
      </c>
      <c r="F8" s="148" t="s">
        <v>8</v>
      </c>
      <c r="G8" s="145" t="s">
        <v>5</v>
      </c>
      <c r="H8" s="146" t="s">
        <v>6</v>
      </c>
      <c r="I8" s="147" t="s">
        <v>7</v>
      </c>
      <c r="J8" s="148" t="s">
        <v>8</v>
      </c>
      <c r="K8" s="145" t="s">
        <v>5</v>
      </c>
      <c r="L8" s="146" t="s">
        <v>6</v>
      </c>
      <c r="M8" s="147" t="s">
        <v>7</v>
      </c>
      <c r="N8" s="148" t="s">
        <v>8</v>
      </c>
      <c r="O8" s="145" t="s">
        <v>5</v>
      </c>
      <c r="P8" s="146" t="s">
        <v>6</v>
      </c>
      <c r="Q8" s="147" t="s">
        <v>7</v>
      </c>
      <c r="R8" s="148" t="s">
        <v>8</v>
      </c>
      <c r="S8" s="145" t="s">
        <v>5</v>
      </c>
      <c r="T8" s="146" t="s">
        <v>6</v>
      </c>
      <c r="U8" s="147" t="s">
        <v>7</v>
      </c>
      <c r="V8" s="148" t="s">
        <v>8</v>
      </c>
      <c r="W8" s="145" t="s">
        <v>5</v>
      </c>
      <c r="X8" s="146" t="s">
        <v>6</v>
      </c>
      <c r="Y8" s="147" t="s">
        <v>7</v>
      </c>
      <c r="Z8" s="149" t="s">
        <v>8</v>
      </c>
      <c r="AB8" s="150" t="s">
        <v>129</v>
      </c>
      <c r="AC8" s="151" t="s">
        <v>11</v>
      </c>
      <c r="AE8" s="95"/>
    </row>
    <row r="9" spans="1:31" ht="24.75" customHeight="1">
      <c r="A9" s="152">
        <v>1</v>
      </c>
      <c r="B9" s="36" t="s">
        <v>24</v>
      </c>
      <c r="C9" s="153" t="s">
        <v>15</v>
      </c>
      <c r="D9" s="38">
        <v>0</v>
      </c>
      <c r="E9" s="39">
        <f>VLOOKUP(C9,position,2,TRUE)</f>
        <v>0</v>
      </c>
      <c r="F9" s="40">
        <f>E9</f>
        <v>0</v>
      </c>
      <c r="G9" s="153">
        <v>1</v>
      </c>
      <c r="H9" s="38">
        <v>33.23</v>
      </c>
      <c r="I9" s="39">
        <f>VLOOKUP(G9,position,2,TRUE)</f>
        <v>5</v>
      </c>
      <c r="J9" s="40">
        <f>I9</f>
        <v>5</v>
      </c>
      <c r="K9" s="153">
        <v>2</v>
      </c>
      <c r="L9" s="38">
        <v>34.55</v>
      </c>
      <c r="M9" s="39">
        <f>VLOOKUP(K9,position,2,TRUE)</f>
        <v>4</v>
      </c>
      <c r="N9" s="40">
        <f>M9</f>
        <v>4</v>
      </c>
      <c r="O9" s="153">
        <v>3</v>
      </c>
      <c r="P9" s="38">
        <v>34.68</v>
      </c>
      <c r="Q9" s="39">
        <f>VLOOKUP(O9,position,2,TRUE)</f>
        <v>3</v>
      </c>
      <c r="R9" s="40">
        <f>Q9</f>
        <v>3</v>
      </c>
      <c r="S9" s="153">
        <v>5</v>
      </c>
      <c r="T9" s="38">
        <v>38.34</v>
      </c>
      <c r="U9" s="39">
        <f aca="true" t="shared" si="0" ref="U9:U40">VLOOKUP(S9,position,2,TRUE)</f>
        <v>1</v>
      </c>
      <c r="V9" s="40">
        <f>U9</f>
        <v>1</v>
      </c>
      <c r="W9" s="153">
        <v>4</v>
      </c>
      <c r="X9" s="38">
        <v>35.85</v>
      </c>
      <c r="Y9" s="39">
        <f>VLOOKUP(W9,position,2,TRUE)</f>
        <v>2</v>
      </c>
      <c r="Z9" s="177">
        <f>Y9</f>
        <v>2</v>
      </c>
      <c r="AB9" s="154">
        <v>1</v>
      </c>
      <c r="AC9" s="155">
        <v>5</v>
      </c>
      <c r="AE9" s="113"/>
    </row>
    <row r="10" spans="1:31" ht="24.75" customHeight="1">
      <c r="A10" s="152">
        <v>2</v>
      </c>
      <c r="B10" s="36" t="s">
        <v>82</v>
      </c>
      <c r="C10" s="153" t="s">
        <v>15</v>
      </c>
      <c r="D10" s="38">
        <v>0</v>
      </c>
      <c r="E10" s="39">
        <f aca="true" t="shared" si="1" ref="E10:E40">VLOOKUP(C10,position,2,TRUE)</f>
        <v>0</v>
      </c>
      <c r="F10" s="40">
        <f>F9+E10</f>
        <v>0</v>
      </c>
      <c r="G10" s="153">
        <v>1</v>
      </c>
      <c r="H10" s="38">
        <v>28.38</v>
      </c>
      <c r="I10" s="39">
        <f aca="true" t="shared" si="2" ref="I10:I69">VLOOKUP(G10,position,2,TRUE)</f>
        <v>5</v>
      </c>
      <c r="J10" s="40">
        <f>J9+I10</f>
        <v>10</v>
      </c>
      <c r="K10" s="153">
        <v>4</v>
      </c>
      <c r="L10" s="38">
        <v>31.17</v>
      </c>
      <c r="M10" s="39">
        <f aca="true" t="shared" si="3" ref="M10:M69">VLOOKUP(K10,position,2,TRUE)</f>
        <v>2</v>
      </c>
      <c r="N10" s="40">
        <f>N9+M10</f>
        <v>6</v>
      </c>
      <c r="O10" s="153">
        <v>3</v>
      </c>
      <c r="P10" s="38">
        <v>28.99</v>
      </c>
      <c r="Q10" s="39">
        <f aca="true" t="shared" si="4" ref="Q10:Q69">VLOOKUP(O10,position,2,TRUE)</f>
        <v>3</v>
      </c>
      <c r="R10" s="40">
        <f>R9+Q10</f>
        <v>6</v>
      </c>
      <c r="S10" s="153">
        <v>2</v>
      </c>
      <c r="T10" s="38">
        <v>28.74</v>
      </c>
      <c r="U10" s="39">
        <f t="shared" si="0"/>
        <v>4</v>
      </c>
      <c r="V10" s="40">
        <f>V9+U10</f>
        <v>5</v>
      </c>
      <c r="W10" s="153">
        <v>5</v>
      </c>
      <c r="X10" s="38">
        <v>38.83</v>
      </c>
      <c r="Y10" s="39">
        <f aca="true" t="shared" si="5" ref="Y10:Y69">VLOOKUP(W10,position,2,TRUE)</f>
        <v>1</v>
      </c>
      <c r="Z10" s="177">
        <f>Z9+Y10</f>
        <v>3</v>
      </c>
      <c r="AB10" s="154">
        <v>2</v>
      </c>
      <c r="AC10" s="155">
        <v>4</v>
      </c>
      <c r="AE10" s="156"/>
    </row>
    <row r="11" spans="1:31" ht="24.75" customHeight="1">
      <c r="A11" s="18">
        <v>3</v>
      </c>
      <c r="B11" s="36" t="s">
        <v>25</v>
      </c>
      <c r="C11" s="153" t="s">
        <v>15</v>
      </c>
      <c r="D11" s="38">
        <v>0</v>
      </c>
      <c r="E11" s="39">
        <f t="shared" si="1"/>
        <v>0</v>
      </c>
      <c r="F11" s="40">
        <f aca="true" t="shared" si="6" ref="F11:F40">F10+E11</f>
        <v>0</v>
      </c>
      <c r="G11" s="153">
        <v>2</v>
      </c>
      <c r="H11" s="38">
        <v>41.37</v>
      </c>
      <c r="I11" s="39">
        <f t="shared" si="2"/>
        <v>4</v>
      </c>
      <c r="J11" s="40">
        <f aca="true" t="shared" si="7" ref="J11:J69">J10+I11</f>
        <v>14</v>
      </c>
      <c r="K11" s="153">
        <v>1</v>
      </c>
      <c r="L11" s="38">
        <v>36.75</v>
      </c>
      <c r="M11" s="39">
        <f t="shared" si="3"/>
        <v>5</v>
      </c>
      <c r="N11" s="40">
        <f aca="true" t="shared" si="8" ref="N11:N69">N10+M11</f>
        <v>11</v>
      </c>
      <c r="O11" s="153">
        <v>3</v>
      </c>
      <c r="P11" s="38">
        <v>41.5</v>
      </c>
      <c r="Q11" s="39">
        <f t="shared" si="4"/>
        <v>3</v>
      </c>
      <c r="R11" s="40">
        <f aca="true" t="shared" si="9" ref="R11:R69">R10+Q11</f>
        <v>9</v>
      </c>
      <c r="S11" s="153">
        <v>5</v>
      </c>
      <c r="T11" s="38">
        <v>45.42</v>
      </c>
      <c r="U11" s="39">
        <f t="shared" si="0"/>
        <v>1</v>
      </c>
      <c r="V11" s="40">
        <f aca="true" t="shared" si="10" ref="V11:V69">V10+U11</f>
        <v>6</v>
      </c>
      <c r="W11" s="153">
        <v>4</v>
      </c>
      <c r="X11" s="38">
        <v>44.43</v>
      </c>
      <c r="Y11" s="39">
        <f t="shared" si="5"/>
        <v>2</v>
      </c>
      <c r="Z11" s="177">
        <f aca="true" t="shared" si="11" ref="Z11:Z69">Z10+Y11</f>
        <v>5</v>
      </c>
      <c r="AB11" s="154">
        <v>3</v>
      </c>
      <c r="AC11" s="155">
        <v>3</v>
      </c>
      <c r="AE11" s="113"/>
    </row>
    <row r="12" spans="1:31" ht="24.75" customHeight="1">
      <c r="A12" s="18">
        <v>4</v>
      </c>
      <c r="B12" s="36" t="s">
        <v>26</v>
      </c>
      <c r="C12" s="153" t="s">
        <v>15</v>
      </c>
      <c r="D12" s="38">
        <v>0</v>
      </c>
      <c r="E12" s="39">
        <f t="shared" si="1"/>
        <v>0</v>
      </c>
      <c r="F12" s="40">
        <f t="shared" si="6"/>
        <v>0</v>
      </c>
      <c r="G12" s="153">
        <v>3</v>
      </c>
      <c r="H12" s="38">
        <v>37.83</v>
      </c>
      <c r="I12" s="39">
        <f t="shared" si="2"/>
        <v>3</v>
      </c>
      <c r="J12" s="40">
        <f t="shared" si="7"/>
        <v>17</v>
      </c>
      <c r="K12" s="153">
        <v>4</v>
      </c>
      <c r="L12" s="38">
        <v>42.03</v>
      </c>
      <c r="M12" s="39">
        <f t="shared" si="3"/>
        <v>2</v>
      </c>
      <c r="N12" s="40">
        <f t="shared" si="8"/>
        <v>13</v>
      </c>
      <c r="O12" s="153">
        <v>2</v>
      </c>
      <c r="P12" s="38">
        <v>36.05</v>
      </c>
      <c r="Q12" s="39">
        <f t="shared" si="4"/>
        <v>4</v>
      </c>
      <c r="R12" s="40">
        <f t="shared" si="9"/>
        <v>13</v>
      </c>
      <c r="S12" s="153">
        <v>1</v>
      </c>
      <c r="T12" s="38">
        <v>35.5</v>
      </c>
      <c r="U12" s="39">
        <f t="shared" si="0"/>
        <v>5</v>
      </c>
      <c r="V12" s="40">
        <f t="shared" si="10"/>
        <v>11</v>
      </c>
      <c r="W12" s="153">
        <v>5</v>
      </c>
      <c r="X12" s="38">
        <v>59.97</v>
      </c>
      <c r="Y12" s="39">
        <f t="shared" si="5"/>
        <v>1</v>
      </c>
      <c r="Z12" s="177">
        <f t="shared" si="11"/>
        <v>6</v>
      </c>
      <c r="AB12" s="154">
        <v>4</v>
      </c>
      <c r="AC12" s="155">
        <v>2</v>
      </c>
      <c r="AE12" s="113"/>
    </row>
    <row r="13" spans="1:31" ht="24.75" customHeight="1">
      <c r="A13" s="18">
        <v>5</v>
      </c>
      <c r="B13" s="36" t="s">
        <v>27</v>
      </c>
      <c r="C13" s="153" t="s">
        <v>15</v>
      </c>
      <c r="D13" s="38">
        <v>0</v>
      </c>
      <c r="E13" s="39">
        <f t="shared" si="1"/>
        <v>0</v>
      </c>
      <c r="F13" s="40">
        <f t="shared" si="6"/>
        <v>0</v>
      </c>
      <c r="G13" s="153">
        <v>2</v>
      </c>
      <c r="H13" s="38">
        <v>38.73</v>
      </c>
      <c r="I13" s="39">
        <f t="shared" si="2"/>
        <v>4</v>
      </c>
      <c r="J13" s="40">
        <f t="shared" si="7"/>
        <v>21</v>
      </c>
      <c r="K13" s="153">
        <v>1</v>
      </c>
      <c r="L13" s="38">
        <v>37.92</v>
      </c>
      <c r="M13" s="39">
        <f t="shared" si="3"/>
        <v>5</v>
      </c>
      <c r="N13" s="40">
        <f t="shared" si="8"/>
        <v>18</v>
      </c>
      <c r="O13" s="153">
        <v>5</v>
      </c>
      <c r="P13" s="38">
        <v>41.39</v>
      </c>
      <c r="Q13" s="39">
        <f t="shared" si="4"/>
        <v>1</v>
      </c>
      <c r="R13" s="40">
        <f t="shared" si="9"/>
        <v>14</v>
      </c>
      <c r="S13" s="153">
        <v>3</v>
      </c>
      <c r="T13" s="38">
        <v>40.28</v>
      </c>
      <c r="U13" s="39">
        <f t="shared" si="0"/>
        <v>3</v>
      </c>
      <c r="V13" s="40">
        <f t="shared" si="10"/>
        <v>14</v>
      </c>
      <c r="W13" s="153">
        <v>4</v>
      </c>
      <c r="X13" s="38">
        <v>41.1</v>
      </c>
      <c r="Y13" s="39">
        <f t="shared" si="5"/>
        <v>2</v>
      </c>
      <c r="Z13" s="177">
        <f t="shared" si="11"/>
        <v>8</v>
      </c>
      <c r="AB13" s="154">
        <v>5</v>
      </c>
      <c r="AC13" s="155">
        <v>1</v>
      </c>
      <c r="AE13" s="113"/>
    </row>
    <row r="14" spans="1:31" ht="24.75" customHeight="1">
      <c r="A14" s="18">
        <v>6</v>
      </c>
      <c r="B14" s="36" t="s">
        <v>28</v>
      </c>
      <c r="C14" s="153" t="s">
        <v>15</v>
      </c>
      <c r="D14" s="38">
        <v>0</v>
      </c>
      <c r="E14" s="39">
        <f t="shared" si="1"/>
        <v>0</v>
      </c>
      <c r="F14" s="40">
        <f t="shared" si="6"/>
        <v>0</v>
      </c>
      <c r="G14" s="153">
        <v>1</v>
      </c>
      <c r="H14" s="38">
        <v>31.47</v>
      </c>
      <c r="I14" s="39">
        <f t="shared" si="2"/>
        <v>5</v>
      </c>
      <c r="J14" s="40">
        <f t="shared" si="7"/>
        <v>26</v>
      </c>
      <c r="K14" s="153">
        <v>2</v>
      </c>
      <c r="L14" s="38">
        <v>32.6</v>
      </c>
      <c r="M14" s="39">
        <f t="shared" si="3"/>
        <v>4</v>
      </c>
      <c r="N14" s="40">
        <f t="shared" si="8"/>
        <v>22</v>
      </c>
      <c r="O14" s="153">
        <v>5</v>
      </c>
      <c r="P14" s="38">
        <v>38.88</v>
      </c>
      <c r="Q14" s="39">
        <f t="shared" si="4"/>
        <v>1</v>
      </c>
      <c r="R14" s="40">
        <f t="shared" si="9"/>
        <v>15</v>
      </c>
      <c r="S14" s="153">
        <v>4</v>
      </c>
      <c r="T14" s="38">
        <v>37.89</v>
      </c>
      <c r="U14" s="39">
        <f t="shared" si="0"/>
        <v>2</v>
      </c>
      <c r="V14" s="40">
        <f t="shared" si="10"/>
        <v>16</v>
      </c>
      <c r="W14" s="153">
        <v>3</v>
      </c>
      <c r="X14" s="38">
        <v>37.59</v>
      </c>
      <c r="Y14" s="39">
        <f t="shared" si="5"/>
        <v>3</v>
      </c>
      <c r="Z14" s="177">
        <f t="shared" si="11"/>
        <v>11</v>
      </c>
      <c r="AB14" s="154">
        <v>6</v>
      </c>
      <c r="AC14" s="155">
        <v>0</v>
      </c>
      <c r="AE14" s="113"/>
    </row>
    <row r="15" spans="1:31" ht="24.75" customHeight="1">
      <c r="A15" s="18">
        <v>7</v>
      </c>
      <c r="B15" s="36" t="s">
        <v>29</v>
      </c>
      <c r="C15" s="153" t="s">
        <v>15</v>
      </c>
      <c r="D15" s="38">
        <v>0</v>
      </c>
      <c r="E15" s="39">
        <f t="shared" si="1"/>
        <v>0</v>
      </c>
      <c r="F15" s="40">
        <f t="shared" si="6"/>
        <v>0</v>
      </c>
      <c r="G15" s="153">
        <v>2</v>
      </c>
      <c r="H15" s="38">
        <v>17.83</v>
      </c>
      <c r="I15" s="39">
        <f t="shared" si="2"/>
        <v>4</v>
      </c>
      <c r="J15" s="40">
        <f t="shared" si="7"/>
        <v>30</v>
      </c>
      <c r="K15" s="153">
        <v>3</v>
      </c>
      <c r="L15" s="38">
        <v>18.44</v>
      </c>
      <c r="M15" s="39">
        <f t="shared" si="3"/>
        <v>3</v>
      </c>
      <c r="N15" s="40">
        <f t="shared" si="8"/>
        <v>25</v>
      </c>
      <c r="O15" s="153">
        <v>1</v>
      </c>
      <c r="P15" s="38">
        <v>16.06</v>
      </c>
      <c r="Q15" s="39">
        <f t="shared" si="4"/>
        <v>5</v>
      </c>
      <c r="R15" s="40">
        <f t="shared" si="9"/>
        <v>20</v>
      </c>
      <c r="S15" s="153">
        <v>4</v>
      </c>
      <c r="T15" s="38">
        <v>18.78</v>
      </c>
      <c r="U15" s="39">
        <f t="shared" si="0"/>
        <v>2</v>
      </c>
      <c r="V15" s="40">
        <f t="shared" si="10"/>
        <v>18</v>
      </c>
      <c r="W15" s="153">
        <v>5</v>
      </c>
      <c r="X15" s="38">
        <v>21.9</v>
      </c>
      <c r="Y15" s="39">
        <f t="shared" si="5"/>
        <v>1</v>
      </c>
      <c r="Z15" s="177">
        <f t="shared" si="11"/>
        <v>12</v>
      </c>
      <c r="AB15" s="154" t="s">
        <v>177</v>
      </c>
      <c r="AC15" s="155">
        <v>0</v>
      </c>
      <c r="AE15" s="113"/>
    </row>
    <row r="16" spans="1:31" ht="24.75" customHeight="1">
      <c r="A16" s="18">
        <v>8</v>
      </c>
      <c r="B16" s="36" t="s">
        <v>30</v>
      </c>
      <c r="C16" s="153" t="s">
        <v>15</v>
      </c>
      <c r="D16" s="38">
        <v>0</v>
      </c>
      <c r="E16" s="39">
        <f t="shared" si="1"/>
        <v>0</v>
      </c>
      <c r="F16" s="40">
        <f t="shared" si="6"/>
        <v>0</v>
      </c>
      <c r="G16" s="153">
        <v>3</v>
      </c>
      <c r="H16" s="38">
        <v>18.15</v>
      </c>
      <c r="I16" s="39">
        <f t="shared" si="2"/>
        <v>3</v>
      </c>
      <c r="J16" s="40">
        <f t="shared" si="7"/>
        <v>33</v>
      </c>
      <c r="K16" s="153">
        <v>1</v>
      </c>
      <c r="L16" s="38">
        <v>16.53</v>
      </c>
      <c r="M16" s="39">
        <f t="shared" si="3"/>
        <v>5</v>
      </c>
      <c r="N16" s="40">
        <f t="shared" si="8"/>
        <v>30</v>
      </c>
      <c r="O16" s="153">
        <v>2</v>
      </c>
      <c r="P16" s="38">
        <v>17.24</v>
      </c>
      <c r="Q16" s="39">
        <f t="shared" si="4"/>
        <v>4</v>
      </c>
      <c r="R16" s="40">
        <f t="shared" si="9"/>
        <v>24</v>
      </c>
      <c r="S16" s="153">
        <v>4</v>
      </c>
      <c r="T16" s="38">
        <v>18.45</v>
      </c>
      <c r="U16" s="39">
        <f t="shared" si="0"/>
        <v>2</v>
      </c>
      <c r="V16" s="40">
        <f t="shared" si="10"/>
        <v>20</v>
      </c>
      <c r="W16" s="153">
        <v>5</v>
      </c>
      <c r="X16" s="38">
        <v>21.34</v>
      </c>
      <c r="Y16" s="39">
        <f t="shared" si="5"/>
        <v>1</v>
      </c>
      <c r="Z16" s="177">
        <f t="shared" si="11"/>
        <v>13</v>
      </c>
      <c r="AB16" s="154" t="s">
        <v>13</v>
      </c>
      <c r="AC16" s="155">
        <v>0</v>
      </c>
      <c r="AE16" s="113"/>
    </row>
    <row r="17" spans="1:31" ht="24.75" customHeight="1">
      <c r="A17" s="18">
        <v>9</v>
      </c>
      <c r="B17" s="36" t="s">
        <v>31</v>
      </c>
      <c r="C17" s="153" t="s">
        <v>15</v>
      </c>
      <c r="D17" s="38">
        <v>0</v>
      </c>
      <c r="E17" s="39">
        <f t="shared" si="1"/>
        <v>0</v>
      </c>
      <c r="F17" s="40">
        <f t="shared" si="6"/>
        <v>0</v>
      </c>
      <c r="G17" s="153">
        <v>3</v>
      </c>
      <c r="H17" s="38">
        <v>37.77</v>
      </c>
      <c r="I17" s="39">
        <f t="shared" si="2"/>
        <v>3</v>
      </c>
      <c r="J17" s="40">
        <f t="shared" si="7"/>
        <v>36</v>
      </c>
      <c r="K17" s="153">
        <v>2</v>
      </c>
      <c r="L17" s="38">
        <v>37.47</v>
      </c>
      <c r="M17" s="39">
        <f t="shared" si="3"/>
        <v>4</v>
      </c>
      <c r="N17" s="40">
        <f t="shared" si="8"/>
        <v>34</v>
      </c>
      <c r="O17" s="153">
        <v>1</v>
      </c>
      <c r="P17" s="38">
        <v>33.18</v>
      </c>
      <c r="Q17" s="39">
        <f t="shared" si="4"/>
        <v>5</v>
      </c>
      <c r="R17" s="40">
        <f t="shared" si="9"/>
        <v>29</v>
      </c>
      <c r="S17" s="153">
        <v>4</v>
      </c>
      <c r="T17" s="38">
        <v>38.4</v>
      </c>
      <c r="U17" s="39">
        <f t="shared" si="0"/>
        <v>2</v>
      </c>
      <c r="V17" s="40">
        <f t="shared" si="10"/>
        <v>22</v>
      </c>
      <c r="W17" s="153">
        <v>5</v>
      </c>
      <c r="X17" s="38">
        <v>40.22</v>
      </c>
      <c r="Y17" s="39">
        <f t="shared" si="5"/>
        <v>1</v>
      </c>
      <c r="Z17" s="177">
        <f t="shared" si="11"/>
        <v>14</v>
      </c>
      <c r="AB17" s="154" t="s">
        <v>12</v>
      </c>
      <c r="AC17" s="155">
        <v>0</v>
      </c>
      <c r="AE17" s="113"/>
    </row>
    <row r="18" spans="1:31" ht="24.75" customHeight="1" thickBot="1">
      <c r="A18" s="18">
        <v>10</v>
      </c>
      <c r="B18" s="159" t="s">
        <v>86</v>
      </c>
      <c r="C18" s="153" t="s">
        <v>15</v>
      </c>
      <c r="D18" s="38">
        <v>0</v>
      </c>
      <c r="E18" s="39">
        <f t="shared" si="1"/>
        <v>0</v>
      </c>
      <c r="F18" s="40">
        <f t="shared" si="6"/>
        <v>0</v>
      </c>
      <c r="G18" s="153">
        <v>5</v>
      </c>
      <c r="H18" s="38">
        <v>38.54</v>
      </c>
      <c r="I18" s="39">
        <f t="shared" si="2"/>
        <v>1</v>
      </c>
      <c r="J18" s="40">
        <f t="shared" si="7"/>
        <v>37</v>
      </c>
      <c r="K18" s="153">
        <v>2</v>
      </c>
      <c r="L18" s="38">
        <v>33.57</v>
      </c>
      <c r="M18" s="39">
        <f t="shared" si="3"/>
        <v>4</v>
      </c>
      <c r="N18" s="40">
        <f t="shared" si="8"/>
        <v>38</v>
      </c>
      <c r="O18" s="153">
        <v>1</v>
      </c>
      <c r="P18" s="38">
        <v>31.44</v>
      </c>
      <c r="Q18" s="39">
        <f t="shared" si="4"/>
        <v>5</v>
      </c>
      <c r="R18" s="40">
        <f t="shared" si="9"/>
        <v>34</v>
      </c>
      <c r="S18" s="153">
        <v>4</v>
      </c>
      <c r="T18" s="38">
        <v>34.73</v>
      </c>
      <c r="U18" s="39">
        <f t="shared" si="0"/>
        <v>2</v>
      </c>
      <c r="V18" s="40">
        <f t="shared" si="10"/>
        <v>24</v>
      </c>
      <c r="W18" s="153">
        <v>3</v>
      </c>
      <c r="X18" s="38">
        <v>34.25</v>
      </c>
      <c r="Y18" s="39">
        <f t="shared" si="5"/>
        <v>3</v>
      </c>
      <c r="Z18" s="177">
        <f t="shared" si="11"/>
        <v>17</v>
      </c>
      <c r="AB18" s="157" t="s">
        <v>15</v>
      </c>
      <c r="AC18" s="158">
        <v>0</v>
      </c>
      <c r="AE18" s="113"/>
    </row>
    <row r="19" spans="1:31" ht="24.75" customHeight="1">
      <c r="A19" s="18">
        <v>11</v>
      </c>
      <c r="B19" s="160" t="s">
        <v>32</v>
      </c>
      <c r="C19" s="153" t="s">
        <v>15</v>
      </c>
      <c r="D19" s="38">
        <v>0</v>
      </c>
      <c r="E19" s="39">
        <f t="shared" si="1"/>
        <v>0</v>
      </c>
      <c r="F19" s="40">
        <f t="shared" si="6"/>
        <v>0</v>
      </c>
      <c r="G19" s="153">
        <v>1</v>
      </c>
      <c r="H19" s="38" t="s">
        <v>386</v>
      </c>
      <c r="I19" s="39">
        <f t="shared" si="2"/>
        <v>5</v>
      </c>
      <c r="J19" s="40">
        <f t="shared" si="7"/>
        <v>42</v>
      </c>
      <c r="K19" s="153">
        <v>4</v>
      </c>
      <c r="L19" s="38" t="s">
        <v>387</v>
      </c>
      <c r="M19" s="39">
        <f t="shared" si="3"/>
        <v>2</v>
      </c>
      <c r="N19" s="40">
        <f t="shared" si="8"/>
        <v>40</v>
      </c>
      <c r="O19" s="153">
        <v>3</v>
      </c>
      <c r="P19" s="38" t="s">
        <v>388</v>
      </c>
      <c r="Q19" s="39">
        <f t="shared" si="4"/>
        <v>3</v>
      </c>
      <c r="R19" s="40">
        <f t="shared" si="9"/>
        <v>37</v>
      </c>
      <c r="S19" s="153">
        <v>5</v>
      </c>
      <c r="T19" s="38" t="s">
        <v>389</v>
      </c>
      <c r="U19" s="39">
        <f t="shared" si="0"/>
        <v>1</v>
      </c>
      <c r="V19" s="40">
        <f t="shared" si="10"/>
        <v>25</v>
      </c>
      <c r="W19" s="153">
        <v>2</v>
      </c>
      <c r="X19" s="38" t="s">
        <v>390</v>
      </c>
      <c r="Y19" s="39">
        <f t="shared" si="5"/>
        <v>4</v>
      </c>
      <c r="Z19" s="177">
        <f t="shared" si="11"/>
        <v>21</v>
      </c>
      <c r="AE19" s="113"/>
    </row>
    <row r="20" spans="1:31" ht="24.75" customHeight="1">
      <c r="A20" s="18">
        <v>12</v>
      </c>
      <c r="B20" s="160" t="s">
        <v>33</v>
      </c>
      <c r="C20" s="153" t="s">
        <v>15</v>
      </c>
      <c r="D20" s="38">
        <v>0</v>
      </c>
      <c r="E20" s="39">
        <f t="shared" si="1"/>
        <v>0</v>
      </c>
      <c r="F20" s="40">
        <f t="shared" si="6"/>
        <v>0</v>
      </c>
      <c r="G20" s="153">
        <v>1</v>
      </c>
      <c r="H20" s="330">
        <v>51.75</v>
      </c>
      <c r="I20" s="39">
        <f t="shared" si="2"/>
        <v>5</v>
      </c>
      <c r="J20" s="40">
        <f t="shared" si="7"/>
        <v>47</v>
      </c>
      <c r="K20" s="153">
        <v>4</v>
      </c>
      <c r="L20" s="38">
        <v>55.59</v>
      </c>
      <c r="M20" s="39">
        <f t="shared" si="3"/>
        <v>2</v>
      </c>
      <c r="N20" s="40">
        <f t="shared" si="8"/>
        <v>42</v>
      </c>
      <c r="O20" s="153">
        <v>3</v>
      </c>
      <c r="P20" s="38">
        <v>55.49</v>
      </c>
      <c r="Q20" s="39">
        <f t="shared" si="4"/>
        <v>3</v>
      </c>
      <c r="R20" s="40">
        <f t="shared" si="9"/>
        <v>40</v>
      </c>
      <c r="S20" s="153">
        <v>2</v>
      </c>
      <c r="T20" s="367">
        <v>52.5</v>
      </c>
      <c r="U20" s="39">
        <f t="shared" si="0"/>
        <v>4</v>
      </c>
      <c r="V20" s="40">
        <f t="shared" si="10"/>
        <v>29</v>
      </c>
      <c r="W20" s="153">
        <v>5</v>
      </c>
      <c r="X20" s="38" t="s">
        <v>391</v>
      </c>
      <c r="Y20" s="39">
        <f t="shared" si="5"/>
        <v>1</v>
      </c>
      <c r="Z20" s="177">
        <f t="shared" si="11"/>
        <v>22</v>
      </c>
      <c r="AE20" s="113"/>
    </row>
    <row r="21" spans="1:31" ht="24.75" customHeight="1">
      <c r="A21" s="18">
        <v>13</v>
      </c>
      <c r="B21" s="36" t="s">
        <v>34</v>
      </c>
      <c r="C21" s="153" t="s">
        <v>15</v>
      </c>
      <c r="D21" s="38">
        <v>0</v>
      </c>
      <c r="E21" s="39">
        <f t="shared" si="1"/>
        <v>0</v>
      </c>
      <c r="F21" s="40">
        <f t="shared" si="6"/>
        <v>0</v>
      </c>
      <c r="G21" s="153">
        <v>5</v>
      </c>
      <c r="H21" s="38" t="s">
        <v>393</v>
      </c>
      <c r="I21" s="39">
        <f t="shared" si="2"/>
        <v>1</v>
      </c>
      <c r="J21" s="40">
        <f t="shared" si="7"/>
        <v>48</v>
      </c>
      <c r="K21" s="153">
        <v>1</v>
      </c>
      <c r="L21" s="38" t="s">
        <v>394</v>
      </c>
      <c r="M21" s="39">
        <f t="shared" si="3"/>
        <v>5</v>
      </c>
      <c r="N21" s="40">
        <f t="shared" si="8"/>
        <v>47</v>
      </c>
      <c r="O21" s="153">
        <v>3</v>
      </c>
      <c r="P21" s="38" t="s">
        <v>395</v>
      </c>
      <c r="Q21" s="39">
        <f t="shared" si="4"/>
        <v>3</v>
      </c>
      <c r="R21" s="40">
        <f t="shared" si="9"/>
        <v>43</v>
      </c>
      <c r="S21" s="153">
        <v>2</v>
      </c>
      <c r="T21" s="38" t="s">
        <v>396</v>
      </c>
      <c r="U21" s="39">
        <f t="shared" si="0"/>
        <v>4</v>
      </c>
      <c r="V21" s="40">
        <f t="shared" si="10"/>
        <v>33</v>
      </c>
      <c r="W21" s="153">
        <v>4</v>
      </c>
      <c r="X21" s="38" t="s">
        <v>397</v>
      </c>
      <c r="Y21" s="39">
        <f t="shared" si="5"/>
        <v>2</v>
      </c>
      <c r="Z21" s="177">
        <f t="shared" si="11"/>
        <v>24</v>
      </c>
      <c r="AE21" s="113"/>
    </row>
    <row r="22" spans="1:31" ht="24.75" customHeight="1">
      <c r="A22" s="18">
        <v>14</v>
      </c>
      <c r="B22" s="36" t="s">
        <v>35</v>
      </c>
      <c r="C22" s="153" t="s">
        <v>15</v>
      </c>
      <c r="D22" s="38">
        <v>0</v>
      </c>
      <c r="E22" s="39">
        <f t="shared" si="1"/>
        <v>0</v>
      </c>
      <c r="F22" s="40">
        <f t="shared" si="6"/>
        <v>0</v>
      </c>
      <c r="G22" s="153" t="s">
        <v>13</v>
      </c>
      <c r="H22" s="38" t="s">
        <v>13</v>
      </c>
      <c r="I22" s="39">
        <f t="shared" si="2"/>
        <v>0</v>
      </c>
      <c r="J22" s="40">
        <f t="shared" si="7"/>
        <v>48</v>
      </c>
      <c r="K22" s="153" t="s">
        <v>13</v>
      </c>
      <c r="L22" s="38" t="s">
        <v>13</v>
      </c>
      <c r="M22" s="39">
        <f t="shared" si="3"/>
        <v>0</v>
      </c>
      <c r="N22" s="40">
        <f t="shared" si="8"/>
        <v>47</v>
      </c>
      <c r="O22" s="153">
        <v>1</v>
      </c>
      <c r="P22" s="38" t="s">
        <v>398</v>
      </c>
      <c r="Q22" s="39">
        <f t="shared" si="4"/>
        <v>5</v>
      </c>
      <c r="R22" s="40">
        <f t="shared" si="9"/>
        <v>48</v>
      </c>
      <c r="S22" s="153">
        <v>2</v>
      </c>
      <c r="T22" s="38" t="s">
        <v>399</v>
      </c>
      <c r="U22" s="39">
        <f t="shared" si="0"/>
        <v>4</v>
      </c>
      <c r="V22" s="40">
        <f t="shared" si="10"/>
        <v>37</v>
      </c>
      <c r="W22" s="153">
        <v>3</v>
      </c>
      <c r="X22" s="38" t="s">
        <v>400</v>
      </c>
      <c r="Y22" s="39">
        <f t="shared" si="5"/>
        <v>3</v>
      </c>
      <c r="Z22" s="177">
        <f t="shared" si="11"/>
        <v>27</v>
      </c>
      <c r="AE22" s="113"/>
    </row>
    <row r="23" spans="1:31" ht="24.75" customHeight="1">
      <c r="A23" s="18">
        <v>15</v>
      </c>
      <c r="B23" s="36" t="s">
        <v>36</v>
      </c>
      <c r="C23" s="153" t="s">
        <v>15</v>
      </c>
      <c r="D23" s="38">
        <v>0</v>
      </c>
      <c r="E23" s="39">
        <f t="shared" si="1"/>
        <v>0</v>
      </c>
      <c r="F23" s="40">
        <f t="shared" si="6"/>
        <v>0</v>
      </c>
      <c r="G23" s="153">
        <v>1</v>
      </c>
      <c r="H23" s="38">
        <v>39.26</v>
      </c>
      <c r="I23" s="39">
        <f t="shared" si="2"/>
        <v>5</v>
      </c>
      <c r="J23" s="40">
        <f t="shared" si="7"/>
        <v>53</v>
      </c>
      <c r="K23" s="153">
        <v>3</v>
      </c>
      <c r="L23" s="38">
        <v>41.26</v>
      </c>
      <c r="M23" s="39">
        <f t="shared" si="3"/>
        <v>3</v>
      </c>
      <c r="N23" s="40">
        <f t="shared" si="8"/>
        <v>50</v>
      </c>
      <c r="O23" s="153">
        <v>4</v>
      </c>
      <c r="P23" s="38">
        <v>41.61</v>
      </c>
      <c r="Q23" s="39">
        <f t="shared" si="4"/>
        <v>2</v>
      </c>
      <c r="R23" s="40">
        <f t="shared" si="9"/>
        <v>50</v>
      </c>
      <c r="S23" s="153">
        <v>2</v>
      </c>
      <c r="T23" s="38">
        <v>40.54</v>
      </c>
      <c r="U23" s="39">
        <f t="shared" si="0"/>
        <v>4</v>
      </c>
      <c r="V23" s="40">
        <f t="shared" si="10"/>
        <v>41</v>
      </c>
      <c r="W23" s="153">
        <v>5</v>
      </c>
      <c r="X23" s="38">
        <v>41.77</v>
      </c>
      <c r="Y23" s="39">
        <f t="shared" si="5"/>
        <v>1</v>
      </c>
      <c r="Z23" s="177">
        <f t="shared" si="11"/>
        <v>28</v>
      </c>
      <c r="AE23" s="113"/>
    </row>
    <row r="24" spans="1:31" ht="24.75" customHeight="1">
      <c r="A24" s="18">
        <v>16</v>
      </c>
      <c r="B24" s="36" t="s">
        <v>37</v>
      </c>
      <c r="C24" s="153" t="s">
        <v>15</v>
      </c>
      <c r="D24" s="38">
        <v>0</v>
      </c>
      <c r="E24" s="39">
        <f t="shared" si="1"/>
        <v>0</v>
      </c>
      <c r="F24" s="40">
        <f t="shared" si="6"/>
        <v>0</v>
      </c>
      <c r="G24" s="153">
        <v>5</v>
      </c>
      <c r="H24" s="38">
        <v>53.07</v>
      </c>
      <c r="I24" s="39">
        <f t="shared" si="2"/>
        <v>1</v>
      </c>
      <c r="J24" s="40">
        <f t="shared" si="7"/>
        <v>54</v>
      </c>
      <c r="K24" s="153">
        <v>3</v>
      </c>
      <c r="L24" s="38">
        <v>38.51</v>
      </c>
      <c r="M24" s="39">
        <f t="shared" si="3"/>
        <v>3</v>
      </c>
      <c r="N24" s="40">
        <f t="shared" si="8"/>
        <v>53</v>
      </c>
      <c r="O24" s="153">
        <v>1</v>
      </c>
      <c r="P24" s="38">
        <v>36.37</v>
      </c>
      <c r="Q24" s="39">
        <f t="shared" si="4"/>
        <v>5</v>
      </c>
      <c r="R24" s="40">
        <f t="shared" si="9"/>
        <v>55</v>
      </c>
      <c r="S24" s="153">
        <v>4</v>
      </c>
      <c r="T24" s="38">
        <v>42.6</v>
      </c>
      <c r="U24" s="39">
        <f t="shared" si="0"/>
        <v>2</v>
      </c>
      <c r="V24" s="40">
        <f t="shared" si="10"/>
        <v>43</v>
      </c>
      <c r="W24" s="153">
        <v>2</v>
      </c>
      <c r="X24" s="38">
        <v>37.74</v>
      </c>
      <c r="Y24" s="39">
        <f t="shared" si="5"/>
        <v>4</v>
      </c>
      <c r="Z24" s="177">
        <f t="shared" si="11"/>
        <v>32</v>
      </c>
      <c r="AE24" s="113"/>
    </row>
    <row r="25" spans="1:31" ht="24.75" customHeight="1">
      <c r="A25" s="18">
        <v>17</v>
      </c>
      <c r="B25" s="36" t="s">
        <v>38</v>
      </c>
      <c r="C25" s="153" t="s">
        <v>15</v>
      </c>
      <c r="D25" s="38">
        <v>0</v>
      </c>
      <c r="E25" s="39">
        <f t="shared" si="1"/>
        <v>0</v>
      </c>
      <c r="F25" s="40">
        <f t="shared" si="6"/>
        <v>0</v>
      </c>
      <c r="G25" s="153">
        <v>2</v>
      </c>
      <c r="H25" s="38">
        <v>21.4</v>
      </c>
      <c r="I25" s="39">
        <f t="shared" si="2"/>
        <v>4</v>
      </c>
      <c r="J25" s="40">
        <f t="shared" si="7"/>
        <v>58</v>
      </c>
      <c r="K25" s="153">
        <v>3</v>
      </c>
      <c r="L25" s="38">
        <v>22.77</v>
      </c>
      <c r="M25" s="39">
        <f t="shared" si="3"/>
        <v>3</v>
      </c>
      <c r="N25" s="40">
        <f t="shared" si="8"/>
        <v>56</v>
      </c>
      <c r="O25" s="153">
        <v>1</v>
      </c>
      <c r="P25" s="38">
        <v>19.48</v>
      </c>
      <c r="Q25" s="39">
        <f t="shared" si="4"/>
        <v>5</v>
      </c>
      <c r="R25" s="40">
        <f t="shared" si="9"/>
        <v>60</v>
      </c>
      <c r="S25" s="153">
        <v>4</v>
      </c>
      <c r="T25" s="38">
        <v>23.53</v>
      </c>
      <c r="U25" s="39">
        <f t="shared" si="0"/>
        <v>2</v>
      </c>
      <c r="V25" s="40">
        <f t="shared" si="10"/>
        <v>45</v>
      </c>
      <c r="W25" s="153">
        <v>5</v>
      </c>
      <c r="X25" s="38">
        <v>30.02</v>
      </c>
      <c r="Y25" s="39">
        <f t="shared" si="5"/>
        <v>1</v>
      </c>
      <c r="Z25" s="177">
        <f t="shared" si="11"/>
        <v>33</v>
      </c>
      <c r="AE25" s="113"/>
    </row>
    <row r="26" spans="1:31" ht="24.75" customHeight="1">
      <c r="A26" s="18">
        <v>18</v>
      </c>
      <c r="B26" s="36" t="s">
        <v>39</v>
      </c>
      <c r="C26" s="153" t="s">
        <v>15</v>
      </c>
      <c r="D26" s="38">
        <v>0</v>
      </c>
      <c r="E26" s="39">
        <f t="shared" si="1"/>
        <v>0</v>
      </c>
      <c r="F26" s="40">
        <f t="shared" si="6"/>
        <v>0</v>
      </c>
      <c r="G26" s="153">
        <v>4</v>
      </c>
      <c r="H26" s="38">
        <v>23.73</v>
      </c>
      <c r="I26" s="39">
        <f t="shared" si="2"/>
        <v>2</v>
      </c>
      <c r="J26" s="40">
        <f t="shared" si="7"/>
        <v>60</v>
      </c>
      <c r="K26" s="153">
        <v>1</v>
      </c>
      <c r="L26" s="38">
        <v>20.22</v>
      </c>
      <c r="M26" s="39">
        <f t="shared" si="3"/>
        <v>5</v>
      </c>
      <c r="N26" s="40">
        <f t="shared" si="8"/>
        <v>61</v>
      </c>
      <c r="O26" s="153">
        <v>2</v>
      </c>
      <c r="P26" s="38">
        <v>20.99</v>
      </c>
      <c r="Q26" s="39">
        <f t="shared" si="4"/>
        <v>4</v>
      </c>
      <c r="R26" s="40">
        <f t="shared" si="9"/>
        <v>64</v>
      </c>
      <c r="S26" s="153">
        <v>3</v>
      </c>
      <c r="T26" s="38">
        <v>21.05</v>
      </c>
      <c r="U26" s="39">
        <f t="shared" si="0"/>
        <v>3</v>
      </c>
      <c r="V26" s="40">
        <f t="shared" si="10"/>
        <v>48</v>
      </c>
      <c r="W26" s="153">
        <v>5</v>
      </c>
      <c r="X26" s="38">
        <v>25.07</v>
      </c>
      <c r="Y26" s="39">
        <f t="shared" si="5"/>
        <v>1</v>
      </c>
      <c r="Z26" s="177">
        <f t="shared" si="11"/>
        <v>34</v>
      </c>
      <c r="AE26" s="113"/>
    </row>
    <row r="27" spans="1:31" ht="24.75" customHeight="1">
      <c r="A27" s="18">
        <v>19</v>
      </c>
      <c r="B27" s="36" t="s">
        <v>40</v>
      </c>
      <c r="C27" s="153" t="s">
        <v>15</v>
      </c>
      <c r="D27" s="38">
        <v>0</v>
      </c>
      <c r="E27" s="39">
        <f t="shared" si="1"/>
        <v>0</v>
      </c>
      <c r="F27" s="40">
        <f t="shared" si="6"/>
        <v>0</v>
      </c>
      <c r="G27" s="153">
        <v>2</v>
      </c>
      <c r="H27" s="38">
        <v>32.3</v>
      </c>
      <c r="I27" s="39">
        <f t="shared" si="2"/>
        <v>4</v>
      </c>
      <c r="J27" s="40">
        <f t="shared" si="7"/>
        <v>64</v>
      </c>
      <c r="K27" s="153">
        <v>1</v>
      </c>
      <c r="L27" s="38">
        <v>32.02</v>
      </c>
      <c r="M27" s="39">
        <f t="shared" si="3"/>
        <v>5</v>
      </c>
      <c r="N27" s="40">
        <f t="shared" si="8"/>
        <v>66</v>
      </c>
      <c r="O27" s="153">
        <v>3</v>
      </c>
      <c r="P27" s="38">
        <v>32.39</v>
      </c>
      <c r="Q27" s="39">
        <f t="shared" si="4"/>
        <v>3</v>
      </c>
      <c r="R27" s="40">
        <f t="shared" si="9"/>
        <v>67</v>
      </c>
      <c r="S27" s="153">
        <v>5</v>
      </c>
      <c r="T27" s="38">
        <v>38.45</v>
      </c>
      <c r="U27" s="39">
        <f t="shared" si="0"/>
        <v>1</v>
      </c>
      <c r="V27" s="40">
        <f t="shared" si="10"/>
        <v>49</v>
      </c>
      <c r="W27" s="153">
        <v>4</v>
      </c>
      <c r="X27" s="38">
        <v>36.4</v>
      </c>
      <c r="Y27" s="39">
        <f t="shared" si="5"/>
        <v>2</v>
      </c>
      <c r="Z27" s="177">
        <f t="shared" si="11"/>
        <v>36</v>
      </c>
      <c r="AE27" s="113"/>
    </row>
    <row r="28" spans="1:31" ht="24.75" customHeight="1">
      <c r="A28" s="18">
        <v>20</v>
      </c>
      <c r="B28" s="36" t="s">
        <v>41</v>
      </c>
      <c r="C28" s="153" t="s">
        <v>15</v>
      </c>
      <c r="D28" s="38">
        <v>0</v>
      </c>
      <c r="E28" s="39">
        <f t="shared" si="1"/>
        <v>0</v>
      </c>
      <c r="F28" s="40">
        <f t="shared" si="6"/>
        <v>0</v>
      </c>
      <c r="G28" s="153">
        <v>3</v>
      </c>
      <c r="H28" s="38">
        <v>30.76</v>
      </c>
      <c r="I28" s="39">
        <f t="shared" si="2"/>
        <v>3</v>
      </c>
      <c r="J28" s="40">
        <f t="shared" si="7"/>
        <v>67</v>
      </c>
      <c r="K28" s="153">
        <v>2</v>
      </c>
      <c r="L28" s="38">
        <v>29.99</v>
      </c>
      <c r="M28" s="39">
        <f t="shared" si="3"/>
        <v>4</v>
      </c>
      <c r="N28" s="40">
        <f t="shared" si="8"/>
        <v>70</v>
      </c>
      <c r="O28" s="153">
        <v>5</v>
      </c>
      <c r="P28" s="38">
        <v>35.49</v>
      </c>
      <c r="Q28" s="39">
        <f t="shared" si="4"/>
        <v>1</v>
      </c>
      <c r="R28" s="40">
        <f t="shared" si="9"/>
        <v>68</v>
      </c>
      <c r="S28" s="153">
        <v>1</v>
      </c>
      <c r="T28" s="38">
        <v>28.45</v>
      </c>
      <c r="U28" s="39">
        <f t="shared" si="0"/>
        <v>5</v>
      </c>
      <c r="V28" s="40">
        <f t="shared" si="10"/>
        <v>54</v>
      </c>
      <c r="W28" s="153">
        <v>4</v>
      </c>
      <c r="X28" s="38">
        <v>33.36</v>
      </c>
      <c r="Y28" s="39">
        <f t="shared" si="5"/>
        <v>2</v>
      </c>
      <c r="Z28" s="177">
        <f t="shared" si="11"/>
        <v>38</v>
      </c>
      <c r="AE28" s="113"/>
    </row>
    <row r="29" spans="1:31" ht="24.75" customHeight="1">
      <c r="A29" s="18">
        <v>21</v>
      </c>
      <c r="B29" s="36" t="s">
        <v>42</v>
      </c>
      <c r="C29" s="153" t="s">
        <v>15</v>
      </c>
      <c r="D29" s="38">
        <v>0</v>
      </c>
      <c r="E29" s="39">
        <f t="shared" si="1"/>
        <v>0</v>
      </c>
      <c r="F29" s="40">
        <f t="shared" si="6"/>
        <v>0</v>
      </c>
      <c r="G29" s="153">
        <v>4</v>
      </c>
      <c r="H29" s="38">
        <v>39.86</v>
      </c>
      <c r="I29" s="39">
        <f t="shared" si="2"/>
        <v>2</v>
      </c>
      <c r="J29" s="40">
        <f t="shared" si="7"/>
        <v>69</v>
      </c>
      <c r="K29" s="153">
        <v>1</v>
      </c>
      <c r="L29" s="38">
        <v>32.78</v>
      </c>
      <c r="M29" s="39">
        <f t="shared" si="3"/>
        <v>5</v>
      </c>
      <c r="N29" s="40">
        <f t="shared" si="8"/>
        <v>75</v>
      </c>
      <c r="O29" s="153">
        <v>3</v>
      </c>
      <c r="P29" s="38">
        <v>37.54</v>
      </c>
      <c r="Q29" s="39">
        <f t="shared" si="4"/>
        <v>3</v>
      </c>
      <c r="R29" s="40">
        <f t="shared" si="9"/>
        <v>71</v>
      </c>
      <c r="S29" s="153">
        <v>2</v>
      </c>
      <c r="T29" s="38">
        <v>37.05</v>
      </c>
      <c r="U29" s="39">
        <f t="shared" si="0"/>
        <v>4</v>
      </c>
      <c r="V29" s="40">
        <f t="shared" si="10"/>
        <v>58</v>
      </c>
      <c r="W29" s="153">
        <v>5</v>
      </c>
      <c r="X29" s="38">
        <v>42.8</v>
      </c>
      <c r="Y29" s="39">
        <f t="shared" si="5"/>
        <v>1</v>
      </c>
      <c r="Z29" s="177">
        <f t="shared" si="11"/>
        <v>39</v>
      </c>
      <c r="AE29" s="113"/>
    </row>
    <row r="30" spans="1:31" ht="24.75" customHeight="1">
      <c r="A30" s="18">
        <v>22</v>
      </c>
      <c r="B30" s="161" t="s">
        <v>43</v>
      </c>
      <c r="C30" s="153" t="s">
        <v>15</v>
      </c>
      <c r="D30" s="38">
        <v>0</v>
      </c>
      <c r="E30" s="39">
        <f t="shared" si="1"/>
        <v>0</v>
      </c>
      <c r="F30" s="40">
        <f t="shared" si="6"/>
        <v>0</v>
      </c>
      <c r="G30" s="153">
        <v>2</v>
      </c>
      <c r="H30" s="38">
        <v>33.01</v>
      </c>
      <c r="I30" s="39">
        <f t="shared" si="2"/>
        <v>4</v>
      </c>
      <c r="J30" s="40">
        <f t="shared" si="7"/>
        <v>73</v>
      </c>
      <c r="K30" s="153">
        <v>4</v>
      </c>
      <c r="L30" s="38">
        <v>35.25</v>
      </c>
      <c r="M30" s="39">
        <f t="shared" si="3"/>
        <v>2</v>
      </c>
      <c r="N30" s="40">
        <f t="shared" si="8"/>
        <v>77</v>
      </c>
      <c r="O30" s="153">
        <v>3</v>
      </c>
      <c r="P30" s="38">
        <v>33.36</v>
      </c>
      <c r="Q30" s="39">
        <f t="shared" si="4"/>
        <v>3</v>
      </c>
      <c r="R30" s="40">
        <f t="shared" si="9"/>
        <v>74</v>
      </c>
      <c r="S30" s="153">
        <v>1</v>
      </c>
      <c r="T30" s="38">
        <v>32.9</v>
      </c>
      <c r="U30" s="39">
        <f t="shared" si="0"/>
        <v>5</v>
      </c>
      <c r="V30" s="40">
        <f t="shared" si="10"/>
        <v>63</v>
      </c>
      <c r="W30" s="153">
        <v>5</v>
      </c>
      <c r="X30" s="38">
        <v>39.06</v>
      </c>
      <c r="Y30" s="39">
        <f t="shared" si="5"/>
        <v>1</v>
      </c>
      <c r="Z30" s="177">
        <f t="shared" si="11"/>
        <v>40</v>
      </c>
      <c r="AE30" s="113"/>
    </row>
    <row r="31" spans="1:31" ht="24.75" customHeight="1">
      <c r="A31" s="18">
        <v>23</v>
      </c>
      <c r="B31" s="160" t="s">
        <v>44</v>
      </c>
      <c r="C31" s="153" t="s">
        <v>15</v>
      </c>
      <c r="D31" s="38">
        <v>0</v>
      </c>
      <c r="E31" s="39">
        <f t="shared" si="1"/>
        <v>0</v>
      </c>
      <c r="F31" s="40">
        <f t="shared" si="6"/>
        <v>0</v>
      </c>
      <c r="G31" s="153">
        <v>3</v>
      </c>
      <c r="H31" s="38">
        <v>39.75</v>
      </c>
      <c r="I31" s="39">
        <f t="shared" si="2"/>
        <v>3</v>
      </c>
      <c r="J31" s="40">
        <f t="shared" si="7"/>
        <v>76</v>
      </c>
      <c r="K31" s="153">
        <v>2</v>
      </c>
      <c r="L31" s="38">
        <v>38.44</v>
      </c>
      <c r="M31" s="39">
        <f t="shared" si="3"/>
        <v>4</v>
      </c>
      <c r="N31" s="40">
        <f t="shared" si="8"/>
        <v>81</v>
      </c>
      <c r="O31" s="153">
        <v>5</v>
      </c>
      <c r="P31" s="38">
        <v>41.82</v>
      </c>
      <c r="Q31" s="39">
        <f t="shared" si="4"/>
        <v>1</v>
      </c>
      <c r="R31" s="40">
        <f t="shared" si="9"/>
        <v>75</v>
      </c>
      <c r="S31" s="153">
        <v>4</v>
      </c>
      <c r="T31" s="38">
        <v>41.73</v>
      </c>
      <c r="U31" s="39">
        <f t="shared" si="0"/>
        <v>2</v>
      </c>
      <c r="V31" s="40">
        <f t="shared" si="10"/>
        <v>65</v>
      </c>
      <c r="W31" s="153">
        <v>1</v>
      </c>
      <c r="X31" s="38">
        <v>38.13</v>
      </c>
      <c r="Y31" s="39">
        <f t="shared" si="5"/>
        <v>5</v>
      </c>
      <c r="Z31" s="177">
        <f t="shared" si="11"/>
        <v>45</v>
      </c>
      <c r="AE31" s="113"/>
    </row>
    <row r="32" spans="1:31" ht="24.75" customHeight="1">
      <c r="A32" s="18">
        <v>24</v>
      </c>
      <c r="B32" s="36" t="s">
        <v>45</v>
      </c>
      <c r="C32" s="153" t="s">
        <v>15</v>
      </c>
      <c r="D32" s="38">
        <v>0</v>
      </c>
      <c r="E32" s="39">
        <f t="shared" si="1"/>
        <v>0</v>
      </c>
      <c r="F32" s="40">
        <f t="shared" si="6"/>
        <v>0</v>
      </c>
      <c r="G32" s="153">
        <v>1</v>
      </c>
      <c r="H32" s="38">
        <v>32.93</v>
      </c>
      <c r="I32" s="39">
        <f t="shared" si="2"/>
        <v>5</v>
      </c>
      <c r="J32" s="40">
        <f t="shared" si="7"/>
        <v>81</v>
      </c>
      <c r="K32" s="153">
        <v>2</v>
      </c>
      <c r="L32" s="38">
        <v>33</v>
      </c>
      <c r="M32" s="39">
        <f t="shared" si="3"/>
        <v>4</v>
      </c>
      <c r="N32" s="40">
        <f t="shared" si="8"/>
        <v>85</v>
      </c>
      <c r="O32" s="153">
        <v>4</v>
      </c>
      <c r="P32" s="38">
        <v>34.6</v>
      </c>
      <c r="Q32" s="39">
        <f t="shared" si="4"/>
        <v>2</v>
      </c>
      <c r="R32" s="40">
        <f t="shared" si="9"/>
        <v>77</v>
      </c>
      <c r="S32" s="153">
        <v>3</v>
      </c>
      <c r="T32" s="38">
        <v>34.39</v>
      </c>
      <c r="U32" s="39">
        <f t="shared" si="0"/>
        <v>3</v>
      </c>
      <c r="V32" s="40">
        <f t="shared" si="10"/>
        <v>68</v>
      </c>
      <c r="W32" s="153">
        <v>5</v>
      </c>
      <c r="X32" s="38">
        <v>36.14</v>
      </c>
      <c r="Y32" s="39">
        <f t="shared" si="5"/>
        <v>1</v>
      </c>
      <c r="Z32" s="177">
        <f t="shared" si="11"/>
        <v>46</v>
      </c>
      <c r="AE32" s="113"/>
    </row>
    <row r="33" spans="1:31" ht="24.75" customHeight="1">
      <c r="A33" s="18">
        <v>25</v>
      </c>
      <c r="B33" s="36" t="s">
        <v>46</v>
      </c>
      <c r="C33" s="153" t="s">
        <v>15</v>
      </c>
      <c r="D33" s="38">
        <v>0</v>
      </c>
      <c r="E33" s="39">
        <f t="shared" si="1"/>
        <v>0</v>
      </c>
      <c r="F33" s="40">
        <f t="shared" si="6"/>
        <v>0</v>
      </c>
      <c r="G33" s="153">
        <v>3</v>
      </c>
      <c r="H33" s="38" t="s">
        <v>401</v>
      </c>
      <c r="I33" s="39">
        <f t="shared" si="2"/>
        <v>3</v>
      </c>
      <c r="J33" s="40">
        <f t="shared" si="7"/>
        <v>84</v>
      </c>
      <c r="K33" s="153">
        <v>1</v>
      </c>
      <c r="L33" s="38" t="s">
        <v>402</v>
      </c>
      <c r="M33" s="39">
        <f t="shared" si="3"/>
        <v>5</v>
      </c>
      <c r="N33" s="40">
        <f t="shared" si="8"/>
        <v>90</v>
      </c>
      <c r="O33" s="153">
        <v>2</v>
      </c>
      <c r="P33" s="38" t="s">
        <v>403</v>
      </c>
      <c r="Q33" s="39">
        <f t="shared" si="4"/>
        <v>4</v>
      </c>
      <c r="R33" s="40">
        <f t="shared" si="9"/>
        <v>81</v>
      </c>
      <c r="S33" s="153" t="s">
        <v>13</v>
      </c>
      <c r="T33" s="38" t="s">
        <v>13</v>
      </c>
      <c r="U33" s="39">
        <f t="shared" si="0"/>
        <v>0</v>
      </c>
      <c r="V33" s="40">
        <f t="shared" si="10"/>
        <v>68</v>
      </c>
      <c r="W33" s="153">
        <v>4</v>
      </c>
      <c r="X33" s="38" t="s">
        <v>404</v>
      </c>
      <c r="Y33" s="39">
        <f t="shared" si="5"/>
        <v>2</v>
      </c>
      <c r="Z33" s="177">
        <f t="shared" si="11"/>
        <v>48</v>
      </c>
      <c r="AE33" s="113"/>
    </row>
    <row r="34" spans="1:31" ht="24.75" customHeight="1">
      <c r="A34" s="18">
        <v>26</v>
      </c>
      <c r="B34" s="36" t="s">
        <v>47</v>
      </c>
      <c r="C34" s="153" t="s">
        <v>15</v>
      </c>
      <c r="D34" s="38">
        <v>0</v>
      </c>
      <c r="E34" s="39">
        <f t="shared" si="1"/>
        <v>0</v>
      </c>
      <c r="F34" s="40">
        <f t="shared" si="6"/>
        <v>0</v>
      </c>
      <c r="G34" s="153">
        <v>4</v>
      </c>
      <c r="H34" s="38" t="s">
        <v>405</v>
      </c>
      <c r="I34" s="39">
        <f t="shared" si="2"/>
        <v>2</v>
      </c>
      <c r="J34" s="40">
        <f t="shared" si="7"/>
        <v>86</v>
      </c>
      <c r="K34" s="153" t="s">
        <v>13</v>
      </c>
      <c r="L34" s="38" t="s">
        <v>13</v>
      </c>
      <c r="M34" s="39">
        <f t="shared" si="3"/>
        <v>0</v>
      </c>
      <c r="N34" s="40">
        <f t="shared" si="8"/>
        <v>90</v>
      </c>
      <c r="O34" s="153">
        <v>1</v>
      </c>
      <c r="P34" s="38" t="s">
        <v>406</v>
      </c>
      <c r="Q34" s="39">
        <f t="shared" si="4"/>
        <v>5</v>
      </c>
      <c r="R34" s="40">
        <f t="shared" si="9"/>
        <v>86</v>
      </c>
      <c r="S34" s="153">
        <v>2</v>
      </c>
      <c r="T34" s="38" t="s">
        <v>407</v>
      </c>
      <c r="U34" s="39">
        <f t="shared" si="0"/>
        <v>4</v>
      </c>
      <c r="V34" s="40">
        <f t="shared" si="10"/>
        <v>72</v>
      </c>
      <c r="W34" s="153">
        <v>3</v>
      </c>
      <c r="X34" s="38" t="s">
        <v>401</v>
      </c>
      <c r="Y34" s="39">
        <f t="shared" si="5"/>
        <v>3</v>
      </c>
      <c r="Z34" s="177">
        <f t="shared" si="11"/>
        <v>51</v>
      </c>
      <c r="AE34" s="113"/>
    </row>
    <row r="35" spans="1:31" ht="24.75" customHeight="1">
      <c r="A35" s="18">
        <v>27</v>
      </c>
      <c r="B35" s="36" t="s">
        <v>48</v>
      </c>
      <c r="C35" s="153" t="s">
        <v>15</v>
      </c>
      <c r="D35" s="38">
        <v>0</v>
      </c>
      <c r="E35" s="39">
        <f t="shared" si="1"/>
        <v>0</v>
      </c>
      <c r="F35" s="40">
        <f t="shared" si="6"/>
        <v>0</v>
      </c>
      <c r="G35" s="153">
        <v>2</v>
      </c>
      <c r="H35" s="38" t="s">
        <v>408</v>
      </c>
      <c r="I35" s="39">
        <f t="shared" si="2"/>
        <v>4</v>
      </c>
      <c r="J35" s="40">
        <f t="shared" si="7"/>
        <v>90</v>
      </c>
      <c r="K35" s="153">
        <v>3</v>
      </c>
      <c r="L35" s="38" t="s">
        <v>409</v>
      </c>
      <c r="M35" s="39">
        <f t="shared" si="3"/>
        <v>3</v>
      </c>
      <c r="N35" s="40">
        <f t="shared" si="8"/>
        <v>93</v>
      </c>
      <c r="O35" s="153">
        <v>1</v>
      </c>
      <c r="P35" s="38" t="s">
        <v>410</v>
      </c>
      <c r="Q35" s="39">
        <f t="shared" si="4"/>
        <v>5</v>
      </c>
      <c r="R35" s="40">
        <f t="shared" si="9"/>
        <v>91</v>
      </c>
      <c r="S35" s="153" t="s">
        <v>12</v>
      </c>
      <c r="T35" s="38" t="s">
        <v>411</v>
      </c>
      <c r="U35" s="39">
        <f t="shared" si="0"/>
        <v>0</v>
      </c>
      <c r="V35" s="40">
        <f t="shared" si="10"/>
        <v>72</v>
      </c>
      <c r="W35" s="153" t="s">
        <v>13</v>
      </c>
      <c r="X35" s="38" t="s">
        <v>13</v>
      </c>
      <c r="Y35" s="39">
        <f t="shared" si="5"/>
        <v>0</v>
      </c>
      <c r="Z35" s="177">
        <f t="shared" si="11"/>
        <v>51</v>
      </c>
      <c r="AE35" s="113"/>
    </row>
    <row r="36" spans="1:31" ht="24.75" customHeight="1">
      <c r="A36" s="18">
        <v>28</v>
      </c>
      <c r="B36" s="36" t="s">
        <v>49</v>
      </c>
      <c r="C36" s="153" t="s">
        <v>15</v>
      </c>
      <c r="D36" s="38">
        <v>0</v>
      </c>
      <c r="E36" s="39">
        <f t="shared" si="1"/>
        <v>0</v>
      </c>
      <c r="F36" s="40">
        <f t="shared" si="6"/>
        <v>0</v>
      </c>
      <c r="G36" s="153">
        <v>3</v>
      </c>
      <c r="H36" s="38" t="s">
        <v>412</v>
      </c>
      <c r="I36" s="39">
        <f t="shared" si="2"/>
        <v>3</v>
      </c>
      <c r="J36" s="40">
        <f t="shared" si="7"/>
        <v>93</v>
      </c>
      <c r="K36" s="153">
        <v>1</v>
      </c>
      <c r="L36" s="38" t="s">
        <v>413</v>
      </c>
      <c r="M36" s="39">
        <f t="shared" si="3"/>
        <v>5</v>
      </c>
      <c r="N36" s="40">
        <f t="shared" si="8"/>
        <v>98</v>
      </c>
      <c r="O36" s="153" t="s">
        <v>13</v>
      </c>
      <c r="P36" s="38" t="s">
        <v>13</v>
      </c>
      <c r="Q36" s="39">
        <f t="shared" si="4"/>
        <v>0</v>
      </c>
      <c r="R36" s="40">
        <f t="shared" si="9"/>
        <v>91</v>
      </c>
      <c r="S36" s="153">
        <v>2</v>
      </c>
      <c r="T36" s="38" t="s">
        <v>414</v>
      </c>
      <c r="U36" s="39">
        <f t="shared" si="0"/>
        <v>4</v>
      </c>
      <c r="V36" s="40">
        <f t="shared" si="10"/>
        <v>76</v>
      </c>
      <c r="W36" s="153" t="s">
        <v>13</v>
      </c>
      <c r="X36" s="38" t="s">
        <v>13</v>
      </c>
      <c r="Y36" s="39">
        <f t="shared" si="5"/>
        <v>0</v>
      </c>
      <c r="Z36" s="177">
        <f t="shared" si="11"/>
        <v>51</v>
      </c>
      <c r="AE36" s="113"/>
    </row>
    <row r="37" spans="1:31" ht="24.75" customHeight="1">
      <c r="A37" s="18">
        <v>29</v>
      </c>
      <c r="B37" s="36" t="s">
        <v>50</v>
      </c>
      <c r="C37" s="153" t="s">
        <v>15</v>
      </c>
      <c r="D37" s="38">
        <v>0</v>
      </c>
      <c r="E37" s="39">
        <f t="shared" si="1"/>
        <v>0</v>
      </c>
      <c r="F37" s="40">
        <f t="shared" si="6"/>
        <v>0</v>
      </c>
      <c r="G37" s="153">
        <v>2</v>
      </c>
      <c r="H37" s="38" t="s">
        <v>415</v>
      </c>
      <c r="I37" s="39">
        <f t="shared" si="2"/>
        <v>4</v>
      </c>
      <c r="J37" s="40">
        <f t="shared" si="7"/>
        <v>97</v>
      </c>
      <c r="K37" s="153">
        <v>1</v>
      </c>
      <c r="L37" s="38" t="s">
        <v>416</v>
      </c>
      <c r="M37" s="39">
        <f t="shared" si="3"/>
        <v>5</v>
      </c>
      <c r="N37" s="40">
        <f t="shared" si="8"/>
        <v>103</v>
      </c>
      <c r="O37" s="153">
        <v>3</v>
      </c>
      <c r="P37" s="38" t="s">
        <v>417</v>
      </c>
      <c r="Q37" s="39">
        <f t="shared" si="4"/>
        <v>3</v>
      </c>
      <c r="R37" s="40">
        <f t="shared" si="9"/>
        <v>94</v>
      </c>
      <c r="S37" s="153">
        <v>5</v>
      </c>
      <c r="T37" s="38" t="s">
        <v>418</v>
      </c>
      <c r="U37" s="39">
        <f t="shared" si="0"/>
        <v>1</v>
      </c>
      <c r="V37" s="40">
        <f t="shared" si="10"/>
        <v>77</v>
      </c>
      <c r="W37" s="153">
        <v>4</v>
      </c>
      <c r="X37" s="38" t="s">
        <v>419</v>
      </c>
      <c r="Y37" s="39">
        <f t="shared" si="5"/>
        <v>2</v>
      </c>
      <c r="Z37" s="177">
        <f t="shared" si="11"/>
        <v>53</v>
      </c>
      <c r="AE37" s="156"/>
    </row>
    <row r="38" spans="1:31" ht="24.75" customHeight="1">
      <c r="A38" s="18">
        <v>30</v>
      </c>
      <c r="B38" s="36" t="s">
        <v>51</v>
      </c>
      <c r="C38" s="153" t="s">
        <v>15</v>
      </c>
      <c r="D38" s="38">
        <v>0</v>
      </c>
      <c r="E38" s="39">
        <f t="shared" si="1"/>
        <v>0</v>
      </c>
      <c r="F38" s="40">
        <f t="shared" si="6"/>
        <v>0</v>
      </c>
      <c r="G38" s="153">
        <v>2</v>
      </c>
      <c r="H38" s="38" t="s">
        <v>420</v>
      </c>
      <c r="I38" s="39">
        <f t="shared" si="2"/>
        <v>4</v>
      </c>
      <c r="J38" s="40">
        <f t="shared" si="7"/>
        <v>101</v>
      </c>
      <c r="K38" s="153">
        <v>1</v>
      </c>
      <c r="L38" s="38">
        <v>57.48</v>
      </c>
      <c r="M38" s="39">
        <f t="shared" si="3"/>
        <v>5</v>
      </c>
      <c r="N38" s="40">
        <f t="shared" si="8"/>
        <v>108</v>
      </c>
      <c r="O38" s="153">
        <v>4</v>
      </c>
      <c r="P38" s="38" t="s">
        <v>421</v>
      </c>
      <c r="Q38" s="39">
        <f t="shared" si="4"/>
        <v>2</v>
      </c>
      <c r="R38" s="40">
        <f t="shared" si="9"/>
        <v>96</v>
      </c>
      <c r="S38" s="153">
        <v>3</v>
      </c>
      <c r="T38" s="38" t="s">
        <v>422</v>
      </c>
      <c r="U38" s="39">
        <f t="shared" si="0"/>
        <v>3</v>
      </c>
      <c r="V38" s="40">
        <f t="shared" si="10"/>
        <v>80</v>
      </c>
      <c r="W38" s="153">
        <v>5</v>
      </c>
      <c r="X38" s="38" t="s">
        <v>423</v>
      </c>
      <c r="Y38" s="39">
        <f t="shared" si="5"/>
        <v>1</v>
      </c>
      <c r="Z38" s="177">
        <f t="shared" si="11"/>
        <v>54</v>
      </c>
      <c r="AE38" s="113"/>
    </row>
    <row r="39" spans="1:31" ht="24.75" customHeight="1">
      <c r="A39" s="18">
        <v>31</v>
      </c>
      <c r="B39" s="36" t="s">
        <v>52</v>
      </c>
      <c r="C39" s="153" t="s">
        <v>15</v>
      </c>
      <c r="D39" s="38">
        <v>0</v>
      </c>
      <c r="E39" s="39">
        <f t="shared" si="1"/>
        <v>0</v>
      </c>
      <c r="F39" s="40">
        <f t="shared" si="6"/>
        <v>0</v>
      </c>
      <c r="G39" s="153">
        <v>1</v>
      </c>
      <c r="H39" s="38">
        <v>31.86</v>
      </c>
      <c r="I39" s="39">
        <f t="shared" si="2"/>
        <v>5</v>
      </c>
      <c r="J39" s="40">
        <f t="shared" si="7"/>
        <v>106</v>
      </c>
      <c r="K39" s="153">
        <v>2</v>
      </c>
      <c r="L39" s="38">
        <v>31.96</v>
      </c>
      <c r="M39" s="39">
        <f t="shared" si="3"/>
        <v>4</v>
      </c>
      <c r="N39" s="40">
        <f t="shared" si="8"/>
        <v>112</v>
      </c>
      <c r="O39" s="153">
        <v>3</v>
      </c>
      <c r="P39" s="38">
        <v>33.28</v>
      </c>
      <c r="Q39" s="39">
        <f t="shared" si="4"/>
        <v>3</v>
      </c>
      <c r="R39" s="40">
        <f t="shared" si="9"/>
        <v>99</v>
      </c>
      <c r="S39" s="153">
        <v>5</v>
      </c>
      <c r="T39" s="38">
        <v>37.08</v>
      </c>
      <c r="U39" s="39">
        <f t="shared" si="0"/>
        <v>1</v>
      </c>
      <c r="V39" s="40">
        <f t="shared" si="10"/>
        <v>81</v>
      </c>
      <c r="W39" s="153">
        <v>4</v>
      </c>
      <c r="X39" s="38">
        <v>33.55</v>
      </c>
      <c r="Y39" s="39">
        <f t="shared" si="5"/>
        <v>2</v>
      </c>
      <c r="Z39" s="177">
        <f t="shared" si="11"/>
        <v>56</v>
      </c>
      <c r="AE39" s="113"/>
    </row>
    <row r="40" spans="1:31" ht="24.75" customHeight="1">
      <c r="A40" s="18">
        <v>32</v>
      </c>
      <c r="B40" s="36" t="s">
        <v>53</v>
      </c>
      <c r="C40" s="153" t="s">
        <v>15</v>
      </c>
      <c r="D40" s="38">
        <v>0</v>
      </c>
      <c r="E40" s="39">
        <f t="shared" si="1"/>
        <v>0</v>
      </c>
      <c r="F40" s="40">
        <f t="shared" si="6"/>
        <v>0</v>
      </c>
      <c r="G40" s="153">
        <v>1</v>
      </c>
      <c r="H40" s="38">
        <v>27.73</v>
      </c>
      <c r="I40" s="39">
        <f t="shared" si="2"/>
        <v>5</v>
      </c>
      <c r="J40" s="40">
        <f t="shared" si="7"/>
        <v>111</v>
      </c>
      <c r="K40" s="153">
        <v>4</v>
      </c>
      <c r="L40" s="38">
        <v>30.16</v>
      </c>
      <c r="M40" s="39">
        <f t="shared" si="3"/>
        <v>2</v>
      </c>
      <c r="N40" s="40">
        <f t="shared" si="8"/>
        <v>114</v>
      </c>
      <c r="O40" s="153">
        <v>3</v>
      </c>
      <c r="P40" s="38">
        <v>28.66</v>
      </c>
      <c r="Q40" s="39">
        <f t="shared" si="4"/>
        <v>3</v>
      </c>
      <c r="R40" s="40">
        <f t="shared" si="9"/>
        <v>102</v>
      </c>
      <c r="S40" s="153">
        <v>2</v>
      </c>
      <c r="T40" s="38">
        <v>27.84</v>
      </c>
      <c r="U40" s="39">
        <f t="shared" si="0"/>
        <v>4</v>
      </c>
      <c r="V40" s="40">
        <f t="shared" si="10"/>
        <v>85</v>
      </c>
      <c r="W40" s="153">
        <v>5</v>
      </c>
      <c r="X40" s="38">
        <v>31.82</v>
      </c>
      <c r="Y40" s="39">
        <f t="shared" si="5"/>
        <v>1</v>
      </c>
      <c r="Z40" s="177">
        <f t="shared" si="11"/>
        <v>57</v>
      </c>
      <c r="AE40" s="113"/>
    </row>
    <row r="41" spans="1:31" ht="24.75" customHeight="1">
      <c r="A41" s="18">
        <v>33</v>
      </c>
      <c r="B41" s="36" t="s">
        <v>54</v>
      </c>
      <c r="C41" s="153" t="s">
        <v>15</v>
      </c>
      <c r="D41" s="38">
        <v>0</v>
      </c>
      <c r="E41" s="39">
        <f>VLOOKUP(C41,position,2,TRUE)</f>
        <v>0</v>
      </c>
      <c r="F41" s="40">
        <f>F40+E41</f>
        <v>0</v>
      </c>
      <c r="G41" s="153">
        <v>4</v>
      </c>
      <c r="H41" s="38">
        <v>46.24</v>
      </c>
      <c r="I41" s="39">
        <f>VLOOKUP(G41,position,2,TRUE)</f>
        <v>2</v>
      </c>
      <c r="J41" s="40">
        <f>J40+I41</f>
        <v>113</v>
      </c>
      <c r="K41" s="153">
        <v>1</v>
      </c>
      <c r="L41" s="38">
        <v>37.3</v>
      </c>
      <c r="M41" s="39">
        <f t="shared" si="3"/>
        <v>5</v>
      </c>
      <c r="N41" s="40">
        <f t="shared" si="8"/>
        <v>119</v>
      </c>
      <c r="O41" s="153">
        <v>2</v>
      </c>
      <c r="P41" s="38">
        <v>44.42</v>
      </c>
      <c r="Q41" s="39">
        <f t="shared" si="4"/>
        <v>4</v>
      </c>
      <c r="R41" s="40">
        <f t="shared" si="9"/>
        <v>106</v>
      </c>
      <c r="S41" s="153">
        <v>3</v>
      </c>
      <c r="T41" s="38">
        <v>45.36</v>
      </c>
      <c r="U41" s="39">
        <f aca="true" t="shared" si="12" ref="U41:U69">VLOOKUP(S41,position,2,TRUE)</f>
        <v>3</v>
      </c>
      <c r="V41" s="40">
        <f t="shared" si="10"/>
        <v>88</v>
      </c>
      <c r="W41" s="153" t="s">
        <v>13</v>
      </c>
      <c r="X41" s="38" t="s">
        <v>13</v>
      </c>
      <c r="Y41" s="39">
        <f t="shared" si="5"/>
        <v>0</v>
      </c>
      <c r="Z41" s="177">
        <f t="shared" si="11"/>
        <v>57</v>
      </c>
      <c r="AE41" s="113"/>
    </row>
    <row r="42" spans="1:31" ht="24.75" customHeight="1">
      <c r="A42" s="18">
        <v>34</v>
      </c>
      <c r="B42" s="36" t="s">
        <v>55</v>
      </c>
      <c r="C42" s="153" t="s">
        <v>15</v>
      </c>
      <c r="D42" s="38">
        <v>0</v>
      </c>
      <c r="E42" s="39">
        <f aca="true" t="shared" si="13" ref="E42:E69">VLOOKUP(C42,position,2,TRUE)</f>
        <v>0</v>
      </c>
      <c r="F42" s="40">
        <f aca="true" t="shared" si="14" ref="F42:F69">F41+E42</f>
        <v>0</v>
      </c>
      <c r="G42" s="153">
        <v>2</v>
      </c>
      <c r="H42" s="38">
        <v>39.03</v>
      </c>
      <c r="I42" s="39">
        <f t="shared" si="2"/>
        <v>4</v>
      </c>
      <c r="J42" s="40">
        <f t="shared" si="7"/>
        <v>117</v>
      </c>
      <c r="K42" s="153">
        <v>3</v>
      </c>
      <c r="L42" s="38">
        <v>41.27</v>
      </c>
      <c r="M42" s="39">
        <f t="shared" si="3"/>
        <v>3</v>
      </c>
      <c r="N42" s="40">
        <f t="shared" si="8"/>
        <v>122</v>
      </c>
      <c r="O42" s="153">
        <v>4</v>
      </c>
      <c r="P42" s="38">
        <v>41.95</v>
      </c>
      <c r="Q42" s="39">
        <f t="shared" si="4"/>
        <v>2</v>
      </c>
      <c r="R42" s="40">
        <f t="shared" si="9"/>
        <v>108</v>
      </c>
      <c r="S42" s="153">
        <v>1</v>
      </c>
      <c r="T42" s="38">
        <v>38.98</v>
      </c>
      <c r="U42" s="39">
        <f t="shared" si="12"/>
        <v>5</v>
      </c>
      <c r="V42" s="40">
        <f t="shared" si="10"/>
        <v>93</v>
      </c>
      <c r="W42" s="153">
        <v>5</v>
      </c>
      <c r="X42" s="38">
        <v>47.11</v>
      </c>
      <c r="Y42" s="39">
        <f t="shared" si="5"/>
        <v>1</v>
      </c>
      <c r="Z42" s="177">
        <f t="shared" si="11"/>
        <v>58</v>
      </c>
      <c r="AE42" s="113"/>
    </row>
    <row r="43" spans="1:31" ht="24.75" customHeight="1">
      <c r="A43" s="18">
        <v>35</v>
      </c>
      <c r="B43" s="36" t="s">
        <v>56</v>
      </c>
      <c r="C43" s="153" t="s">
        <v>15</v>
      </c>
      <c r="D43" s="38">
        <v>0</v>
      </c>
      <c r="E43" s="39">
        <f t="shared" si="13"/>
        <v>0</v>
      </c>
      <c r="F43" s="40">
        <f t="shared" si="14"/>
        <v>0</v>
      </c>
      <c r="G43" s="153">
        <v>2</v>
      </c>
      <c r="H43" s="38">
        <v>29.35</v>
      </c>
      <c r="I43" s="39">
        <f t="shared" si="2"/>
        <v>4</v>
      </c>
      <c r="J43" s="40">
        <f t="shared" si="7"/>
        <v>121</v>
      </c>
      <c r="K43" s="153">
        <v>1</v>
      </c>
      <c r="L43" s="38">
        <v>29.27</v>
      </c>
      <c r="M43" s="39">
        <f t="shared" si="3"/>
        <v>5</v>
      </c>
      <c r="N43" s="40">
        <f t="shared" si="8"/>
        <v>127</v>
      </c>
      <c r="O43" s="153">
        <v>4</v>
      </c>
      <c r="P43" s="38">
        <v>31.07</v>
      </c>
      <c r="Q43" s="39">
        <f t="shared" si="4"/>
        <v>2</v>
      </c>
      <c r="R43" s="40">
        <f t="shared" si="9"/>
        <v>110</v>
      </c>
      <c r="S43" s="153">
        <v>5</v>
      </c>
      <c r="T43" s="38">
        <v>35.29</v>
      </c>
      <c r="U43" s="39">
        <f t="shared" si="12"/>
        <v>1</v>
      </c>
      <c r="V43" s="40">
        <f t="shared" si="10"/>
        <v>94</v>
      </c>
      <c r="W43" s="153">
        <v>3</v>
      </c>
      <c r="X43" s="38">
        <v>30.14</v>
      </c>
      <c r="Y43" s="39">
        <f t="shared" si="5"/>
        <v>3</v>
      </c>
      <c r="Z43" s="177">
        <f t="shared" si="11"/>
        <v>61</v>
      </c>
      <c r="AE43" s="113"/>
    </row>
    <row r="44" spans="1:31" ht="24.75" customHeight="1">
      <c r="A44" s="18">
        <v>36</v>
      </c>
      <c r="B44" s="36" t="s">
        <v>57</v>
      </c>
      <c r="C44" s="153" t="s">
        <v>15</v>
      </c>
      <c r="D44" s="38">
        <v>0</v>
      </c>
      <c r="E44" s="39">
        <f t="shared" si="13"/>
        <v>0</v>
      </c>
      <c r="F44" s="40">
        <f t="shared" si="14"/>
        <v>0</v>
      </c>
      <c r="G44" s="153">
        <v>2</v>
      </c>
      <c r="H44" s="38">
        <v>26.66</v>
      </c>
      <c r="I44" s="39">
        <f t="shared" si="2"/>
        <v>4</v>
      </c>
      <c r="J44" s="40">
        <f t="shared" si="7"/>
        <v>125</v>
      </c>
      <c r="K44" s="153">
        <v>3</v>
      </c>
      <c r="L44" s="38">
        <v>26.84</v>
      </c>
      <c r="M44" s="39">
        <f t="shared" si="3"/>
        <v>3</v>
      </c>
      <c r="N44" s="40">
        <f t="shared" si="8"/>
        <v>130</v>
      </c>
      <c r="O44" s="153">
        <v>4</v>
      </c>
      <c r="P44" s="38">
        <v>28.11</v>
      </c>
      <c r="Q44" s="39">
        <f t="shared" si="4"/>
        <v>2</v>
      </c>
      <c r="R44" s="40">
        <f t="shared" si="9"/>
        <v>112</v>
      </c>
      <c r="S44" s="153">
        <v>1</v>
      </c>
      <c r="T44" s="38">
        <v>26.01</v>
      </c>
      <c r="U44" s="39">
        <f t="shared" si="12"/>
        <v>5</v>
      </c>
      <c r="V44" s="40">
        <f t="shared" si="10"/>
        <v>99</v>
      </c>
      <c r="W44" s="153">
        <v>5</v>
      </c>
      <c r="X44" s="38">
        <v>30.22</v>
      </c>
      <c r="Y44" s="39">
        <f t="shared" si="5"/>
        <v>1</v>
      </c>
      <c r="Z44" s="177">
        <f t="shared" si="11"/>
        <v>62</v>
      </c>
      <c r="AE44" s="113"/>
    </row>
    <row r="45" spans="1:31" ht="24.75" customHeight="1">
      <c r="A45" s="18">
        <v>37</v>
      </c>
      <c r="B45" s="36" t="s">
        <v>58</v>
      </c>
      <c r="C45" s="153" t="s">
        <v>15</v>
      </c>
      <c r="D45" s="38">
        <v>0</v>
      </c>
      <c r="E45" s="39">
        <f t="shared" si="13"/>
        <v>0</v>
      </c>
      <c r="F45" s="40">
        <f t="shared" si="14"/>
        <v>0</v>
      </c>
      <c r="G45" s="153">
        <v>3</v>
      </c>
      <c r="H45" s="38">
        <v>24.84</v>
      </c>
      <c r="I45" s="39">
        <f t="shared" si="2"/>
        <v>3</v>
      </c>
      <c r="J45" s="40">
        <f t="shared" si="7"/>
        <v>128</v>
      </c>
      <c r="K45" s="153">
        <v>2</v>
      </c>
      <c r="L45" s="38">
        <v>23.63</v>
      </c>
      <c r="M45" s="39">
        <f t="shared" si="3"/>
        <v>4</v>
      </c>
      <c r="N45" s="40">
        <f t="shared" si="8"/>
        <v>134</v>
      </c>
      <c r="O45" s="153">
        <v>1</v>
      </c>
      <c r="P45" s="38">
        <v>23.3</v>
      </c>
      <c r="Q45" s="39">
        <f t="shared" si="4"/>
        <v>5</v>
      </c>
      <c r="R45" s="40">
        <f t="shared" si="9"/>
        <v>117</v>
      </c>
      <c r="S45" s="153">
        <v>4</v>
      </c>
      <c r="T45" s="38">
        <v>25.1</v>
      </c>
      <c r="U45" s="39">
        <f t="shared" si="12"/>
        <v>2</v>
      </c>
      <c r="V45" s="40">
        <f t="shared" si="10"/>
        <v>101</v>
      </c>
      <c r="W45" s="153" t="s">
        <v>13</v>
      </c>
      <c r="X45" s="38" t="s">
        <v>13</v>
      </c>
      <c r="Y45" s="39">
        <f t="shared" si="5"/>
        <v>0</v>
      </c>
      <c r="Z45" s="177">
        <f t="shared" si="11"/>
        <v>62</v>
      </c>
      <c r="AE45" s="113"/>
    </row>
    <row r="46" spans="1:31" ht="24.75" customHeight="1">
      <c r="A46" s="18">
        <v>38</v>
      </c>
      <c r="B46" s="36" t="s">
        <v>59</v>
      </c>
      <c r="C46" s="153" t="s">
        <v>15</v>
      </c>
      <c r="D46" s="38">
        <v>0</v>
      </c>
      <c r="E46" s="39">
        <f t="shared" si="13"/>
        <v>0</v>
      </c>
      <c r="F46" s="40">
        <f t="shared" si="14"/>
        <v>0</v>
      </c>
      <c r="G46" s="153">
        <v>4</v>
      </c>
      <c r="H46" s="38">
        <v>25.89</v>
      </c>
      <c r="I46" s="39">
        <f t="shared" si="2"/>
        <v>2</v>
      </c>
      <c r="J46" s="40">
        <f t="shared" si="7"/>
        <v>130</v>
      </c>
      <c r="K46" s="153">
        <v>2</v>
      </c>
      <c r="L46" s="38">
        <v>23.8</v>
      </c>
      <c r="M46" s="39">
        <f t="shared" si="3"/>
        <v>4</v>
      </c>
      <c r="N46" s="40">
        <f t="shared" si="8"/>
        <v>138</v>
      </c>
      <c r="O46" s="153">
        <v>1</v>
      </c>
      <c r="P46" s="38">
        <v>22.44</v>
      </c>
      <c r="Q46" s="39">
        <f t="shared" si="4"/>
        <v>5</v>
      </c>
      <c r="R46" s="40">
        <f t="shared" si="9"/>
        <v>122</v>
      </c>
      <c r="S46" s="153">
        <v>3</v>
      </c>
      <c r="T46" s="38">
        <v>25.14</v>
      </c>
      <c r="U46" s="39">
        <f t="shared" si="12"/>
        <v>3</v>
      </c>
      <c r="V46" s="40">
        <f t="shared" si="10"/>
        <v>104</v>
      </c>
      <c r="W46" s="153">
        <v>5</v>
      </c>
      <c r="X46" s="38">
        <v>30.43</v>
      </c>
      <c r="Y46" s="39">
        <f t="shared" si="5"/>
        <v>1</v>
      </c>
      <c r="Z46" s="177">
        <f t="shared" si="11"/>
        <v>63</v>
      </c>
      <c r="AE46" s="113"/>
    </row>
    <row r="47" spans="1:31" ht="24.75" customHeight="1">
      <c r="A47" s="18">
        <v>39</v>
      </c>
      <c r="B47" s="36" t="s">
        <v>60</v>
      </c>
      <c r="C47" s="153" t="s">
        <v>15</v>
      </c>
      <c r="D47" s="38">
        <v>0</v>
      </c>
      <c r="E47" s="39">
        <f t="shared" si="13"/>
        <v>0</v>
      </c>
      <c r="F47" s="40">
        <f t="shared" si="14"/>
        <v>0</v>
      </c>
      <c r="G47" s="153">
        <v>5</v>
      </c>
      <c r="H47" s="38">
        <v>39.2</v>
      </c>
      <c r="I47" s="39">
        <f t="shared" si="2"/>
        <v>1</v>
      </c>
      <c r="J47" s="40">
        <f t="shared" si="7"/>
        <v>131</v>
      </c>
      <c r="K47" s="153">
        <v>2</v>
      </c>
      <c r="L47" s="38">
        <v>34.86</v>
      </c>
      <c r="M47" s="39">
        <f t="shared" si="3"/>
        <v>4</v>
      </c>
      <c r="N47" s="40">
        <f t="shared" si="8"/>
        <v>142</v>
      </c>
      <c r="O47" s="153">
        <v>1</v>
      </c>
      <c r="P47" s="330">
        <v>32.1</v>
      </c>
      <c r="Q47" s="39">
        <f t="shared" si="4"/>
        <v>5</v>
      </c>
      <c r="R47" s="40">
        <f t="shared" si="9"/>
        <v>127</v>
      </c>
      <c r="S47" s="153">
        <v>4</v>
      </c>
      <c r="T47" s="38">
        <v>38.4</v>
      </c>
      <c r="U47" s="39">
        <f t="shared" si="12"/>
        <v>2</v>
      </c>
      <c r="V47" s="40">
        <f t="shared" si="10"/>
        <v>106</v>
      </c>
      <c r="W47" s="153">
        <v>3</v>
      </c>
      <c r="X47" s="38">
        <v>37.28</v>
      </c>
      <c r="Y47" s="39">
        <f t="shared" si="5"/>
        <v>3</v>
      </c>
      <c r="Z47" s="177">
        <f t="shared" si="11"/>
        <v>66</v>
      </c>
      <c r="AE47" s="113"/>
    </row>
    <row r="48" spans="1:31" ht="24.75" customHeight="1">
      <c r="A48" s="18">
        <v>40</v>
      </c>
      <c r="B48" s="36" t="s">
        <v>61</v>
      </c>
      <c r="C48" s="153" t="s">
        <v>15</v>
      </c>
      <c r="D48" s="38">
        <v>0</v>
      </c>
      <c r="E48" s="39">
        <f t="shared" si="13"/>
        <v>0</v>
      </c>
      <c r="F48" s="40">
        <f t="shared" si="14"/>
        <v>0</v>
      </c>
      <c r="G48" s="153">
        <v>5</v>
      </c>
      <c r="H48" s="38">
        <v>38.53</v>
      </c>
      <c r="I48" s="39">
        <f t="shared" si="2"/>
        <v>1</v>
      </c>
      <c r="J48" s="40">
        <f t="shared" si="7"/>
        <v>132</v>
      </c>
      <c r="K48" s="153">
        <v>2</v>
      </c>
      <c r="L48" s="38">
        <v>34.1</v>
      </c>
      <c r="M48" s="39">
        <f t="shared" si="3"/>
        <v>4</v>
      </c>
      <c r="N48" s="40">
        <f t="shared" si="8"/>
        <v>146</v>
      </c>
      <c r="O48" s="153">
        <v>3</v>
      </c>
      <c r="P48" s="38">
        <v>35.12</v>
      </c>
      <c r="Q48" s="39">
        <f t="shared" si="4"/>
        <v>3</v>
      </c>
      <c r="R48" s="40">
        <f t="shared" si="9"/>
        <v>130</v>
      </c>
      <c r="S48" s="153">
        <v>1</v>
      </c>
      <c r="T48" s="38">
        <v>33.18</v>
      </c>
      <c r="U48" s="39">
        <f t="shared" si="12"/>
        <v>5</v>
      </c>
      <c r="V48" s="40">
        <f t="shared" si="10"/>
        <v>111</v>
      </c>
      <c r="W48" s="153">
        <v>4</v>
      </c>
      <c r="X48" s="38">
        <v>35.77</v>
      </c>
      <c r="Y48" s="39">
        <f t="shared" si="5"/>
        <v>2</v>
      </c>
      <c r="Z48" s="177">
        <f t="shared" si="11"/>
        <v>68</v>
      </c>
      <c r="AE48" s="113"/>
    </row>
    <row r="49" spans="1:31" ht="24.75" customHeight="1">
      <c r="A49" s="18">
        <v>41</v>
      </c>
      <c r="B49" s="36" t="s">
        <v>62</v>
      </c>
      <c r="C49" s="153" t="s">
        <v>15</v>
      </c>
      <c r="D49" s="38">
        <v>0</v>
      </c>
      <c r="E49" s="39">
        <f t="shared" si="13"/>
        <v>0</v>
      </c>
      <c r="F49" s="40">
        <f t="shared" si="14"/>
        <v>0</v>
      </c>
      <c r="G49" s="153">
        <v>3</v>
      </c>
      <c r="H49" s="38">
        <v>55.86</v>
      </c>
      <c r="I49" s="39">
        <f t="shared" si="2"/>
        <v>3</v>
      </c>
      <c r="J49" s="40">
        <f t="shared" si="7"/>
        <v>135</v>
      </c>
      <c r="K49" s="153">
        <v>1</v>
      </c>
      <c r="L49" s="330">
        <v>54.37</v>
      </c>
      <c r="M49" s="39">
        <f t="shared" si="3"/>
        <v>5</v>
      </c>
      <c r="N49" s="40">
        <f t="shared" si="8"/>
        <v>151</v>
      </c>
      <c r="O49" s="153">
        <v>4</v>
      </c>
      <c r="P49" s="38">
        <v>57.92</v>
      </c>
      <c r="Q49" s="39">
        <f t="shared" si="4"/>
        <v>2</v>
      </c>
      <c r="R49" s="40">
        <f t="shared" si="9"/>
        <v>132</v>
      </c>
      <c r="S49" s="153">
        <v>5</v>
      </c>
      <c r="T49" s="38" t="s">
        <v>444</v>
      </c>
      <c r="U49" s="39">
        <f t="shared" si="12"/>
        <v>1</v>
      </c>
      <c r="V49" s="40">
        <f t="shared" si="10"/>
        <v>112</v>
      </c>
      <c r="W49" s="153">
        <v>2</v>
      </c>
      <c r="X49" s="38">
        <v>55.57</v>
      </c>
      <c r="Y49" s="39">
        <f t="shared" si="5"/>
        <v>4</v>
      </c>
      <c r="Z49" s="177">
        <f t="shared" si="11"/>
        <v>72</v>
      </c>
      <c r="AE49" s="113"/>
    </row>
    <row r="50" spans="1:31" ht="24.75" customHeight="1">
      <c r="A50" s="18">
        <v>42</v>
      </c>
      <c r="B50" s="36" t="s">
        <v>63</v>
      </c>
      <c r="C50" s="153" t="s">
        <v>15</v>
      </c>
      <c r="D50" s="38">
        <v>0</v>
      </c>
      <c r="E50" s="39">
        <f t="shared" si="13"/>
        <v>0</v>
      </c>
      <c r="F50" s="40">
        <f t="shared" si="14"/>
        <v>0</v>
      </c>
      <c r="G50" s="153">
        <v>2</v>
      </c>
      <c r="H50" s="38">
        <v>47.5</v>
      </c>
      <c r="I50" s="39">
        <f t="shared" si="2"/>
        <v>4</v>
      </c>
      <c r="J50" s="40">
        <f t="shared" si="7"/>
        <v>139</v>
      </c>
      <c r="K50" s="153">
        <v>3</v>
      </c>
      <c r="L50" s="38">
        <v>49.9</v>
      </c>
      <c r="M50" s="39">
        <f t="shared" si="3"/>
        <v>3</v>
      </c>
      <c r="N50" s="40">
        <f t="shared" si="8"/>
        <v>154</v>
      </c>
      <c r="O50" s="153" t="s">
        <v>13</v>
      </c>
      <c r="P50" s="38" t="s">
        <v>13</v>
      </c>
      <c r="Q50" s="39">
        <f t="shared" si="4"/>
        <v>0</v>
      </c>
      <c r="R50" s="40">
        <f t="shared" si="9"/>
        <v>132</v>
      </c>
      <c r="S50" s="153">
        <v>1</v>
      </c>
      <c r="T50" s="330">
        <v>46.56</v>
      </c>
      <c r="U50" s="39">
        <f t="shared" si="12"/>
        <v>5</v>
      </c>
      <c r="V50" s="40">
        <f t="shared" si="10"/>
        <v>117</v>
      </c>
      <c r="W50" s="153">
        <v>4</v>
      </c>
      <c r="X50" s="38">
        <v>52.99</v>
      </c>
      <c r="Y50" s="39">
        <f t="shared" si="5"/>
        <v>2</v>
      </c>
      <c r="Z50" s="177">
        <f t="shared" si="11"/>
        <v>74</v>
      </c>
      <c r="AE50" s="113"/>
    </row>
    <row r="51" spans="1:31" ht="24.75" customHeight="1">
      <c r="A51" s="18">
        <v>43</v>
      </c>
      <c r="B51" s="36" t="s">
        <v>64</v>
      </c>
      <c r="C51" s="153" t="s">
        <v>15</v>
      </c>
      <c r="D51" s="38">
        <v>0</v>
      </c>
      <c r="E51" s="39">
        <f t="shared" si="13"/>
        <v>0</v>
      </c>
      <c r="F51" s="40">
        <f t="shared" si="14"/>
        <v>0</v>
      </c>
      <c r="G51" s="153">
        <v>5</v>
      </c>
      <c r="H51" s="38" t="s">
        <v>424</v>
      </c>
      <c r="I51" s="39">
        <f t="shared" si="2"/>
        <v>1</v>
      </c>
      <c r="J51" s="40">
        <f t="shared" si="7"/>
        <v>140</v>
      </c>
      <c r="K51" s="153">
        <v>1</v>
      </c>
      <c r="L51" s="38" t="s">
        <v>425</v>
      </c>
      <c r="M51" s="39">
        <f t="shared" si="3"/>
        <v>5</v>
      </c>
      <c r="N51" s="40">
        <f t="shared" si="8"/>
        <v>159</v>
      </c>
      <c r="O51" s="153">
        <v>2</v>
      </c>
      <c r="P51" s="38" t="s">
        <v>426</v>
      </c>
      <c r="Q51" s="39">
        <f t="shared" si="4"/>
        <v>4</v>
      </c>
      <c r="R51" s="40">
        <f t="shared" si="9"/>
        <v>136</v>
      </c>
      <c r="S51" s="153">
        <v>3</v>
      </c>
      <c r="T51" s="38" t="s">
        <v>427</v>
      </c>
      <c r="U51" s="39">
        <f t="shared" si="12"/>
        <v>3</v>
      </c>
      <c r="V51" s="40">
        <f t="shared" si="10"/>
        <v>120</v>
      </c>
      <c r="W51" s="153">
        <v>4</v>
      </c>
      <c r="X51" s="38" t="s">
        <v>428</v>
      </c>
      <c r="Y51" s="39">
        <f t="shared" si="5"/>
        <v>2</v>
      </c>
      <c r="Z51" s="177">
        <f t="shared" si="11"/>
        <v>76</v>
      </c>
      <c r="AE51" s="113"/>
    </row>
    <row r="52" spans="1:31" ht="24.75" customHeight="1">
      <c r="A52" s="18">
        <v>44</v>
      </c>
      <c r="B52" s="36" t="s">
        <v>65</v>
      </c>
      <c r="C52" s="153" t="s">
        <v>15</v>
      </c>
      <c r="D52" s="38">
        <v>0</v>
      </c>
      <c r="E52" s="39">
        <f t="shared" si="13"/>
        <v>0</v>
      </c>
      <c r="F52" s="40">
        <f t="shared" si="14"/>
        <v>0</v>
      </c>
      <c r="G52" s="153">
        <v>2</v>
      </c>
      <c r="H52" s="38" t="s">
        <v>429</v>
      </c>
      <c r="I52" s="39">
        <f t="shared" si="2"/>
        <v>4</v>
      </c>
      <c r="J52" s="40">
        <f t="shared" si="7"/>
        <v>144</v>
      </c>
      <c r="K52" s="153" t="s">
        <v>13</v>
      </c>
      <c r="L52" s="38" t="s">
        <v>13</v>
      </c>
      <c r="M52" s="39">
        <f t="shared" si="3"/>
        <v>0</v>
      </c>
      <c r="N52" s="40">
        <f t="shared" si="8"/>
        <v>159</v>
      </c>
      <c r="O52" s="153">
        <v>1</v>
      </c>
      <c r="P52" s="38" t="s">
        <v>430</v>
      </c>
      <c r="Q52" s="39">
        <f t="shared" si="4"/>
        <v>5</v>
      </c>
      <c r="R52" s="40">
        <f t="shared" si="9"/>
        <v>141</v>
      </c>
      <c r="S52" s="153">
        <v>3</v>
      </c>
      <c r="T52" s="38" t="s">
        <v>431</v>
      </c>
      <c r="U52" s="39">
        <f t="shared" si="12"/>
        <v>3</v>
      </c>
      <c r="V52" s="40">
        <f t="shared" si="10"/>
        <v>123</v>
      </c>
      <c r="W52" s="153">
        <v>4</v>
      </c>
      <c r="X52" s="38" t="s">
        <v>432</v>
      </c>
      <c r="Y52" s="39">
        <f t="shared" si="5"/>
        <v>2</v>
      </c>
      <c r="Z52" s="177">
        <f t="shared" si="11"/>
        <v>78</v>
      </c>
      <c r="AE52" s="113"/>
    </row>
    <row r="53" spans="1:31" ht="24.75" customHeight="1">
      <c r="A53" s="18">
        <v>45</v>
      </c>
      <c r="B53" s="36" t="s">
        <v>66</v>
      </c>
      <c r="C53" s="153" t="s">
        <v>15</v>
      </c>
      <c r="D53" s="38">
        <v>0</v>
      </c>
      <c r="E53" s="39">
        <f t="shared" si="13"/>
        <v>0</v>
      </c>
      <c r="F53" s="40">
        <f t="shared" si="14"/>
        <v>0</v>
      </c>
      <c r="G53" s="153">
        <v>2</v>
      </c>
      <c r="H53" s="38">
        <v>31.85</v>
      </c>
      <c r="I53" s="39">
        <f t="shared" si="2"/>
        <v>4</v>
      </c>
      <c r="J53" s="40">
        <f t="shared" si="7"/>
        <v>148</v>
      </c>
      <c r="K53" s="153">
        <v>1</v>
      </c>
      <c r="L53" s="38">
        <v>30.17</v>
      </c>
      <c r="M53" s="39">
        <f t="shared" si="3"/>
        <v>5</v>
      </c>
      <c r="N53" s="40">
        <f t="shared" si="8"/>
        <v>164</v>
      </c>
      <c r="O53" s="153">
        <v>3</v>
      </c>
      <c r="P53" s="38">
        <v>31.9</v>
      </c>
      <c r="Q53" s="39">
        <f t="shared" si="4"/>
        <v>3</v>
      </c>
      <c r="R53" s="40">
        <f t="shared" si="9"/>
        <v>144</v>
      </c>
      <c r="S53" s="153">
        <v>5</v>
      </c>
      <c r="T53" s="38">
        <v>34.02</v>
      </c>
      <c r="U53" s="39">
        <f t="shared" si="12"/>
        <v>1</v>
      </c>
      <c r="V53" s="40">
        <f t="shared" si="10"/>
        <v>124</v>
      </c>
      <c r="W53" s="153">
        <v>4</v>
      </c>
      <c r="X53" s="38">
        <v>33.14</v>
      </c>
      <c r="Y53" s="39">
        <f t="shared" si="5"/>
        <v>2</v>
      </c>
      <c r="Z53" s="177">
        <f t="shared" si="11"/>
        <v>80</v>
      </c>
      <c r="AE53" s="113"/>
    </row>
    <row r="54" spans="1:31" ht="24.75" customHeight="1">
      <c r="A54" s="18">
        <v>46</v>
      </c>
      <c r="B54" s="36" t="s">
        <v>67</v>
      </c>
      <c r="C54" s="153" t="s">
        <v>15</v>
      </c>
      <c r="D54" s="38">
        <v>0</v>
      </c>
      <c r="E54" s="39">
        <f t="shared" si="13"/>
        <v>0</v>
      </c>
      <c r="F54" s="40">
        <f t="shared" si="14"/>
        <v>0</v>
      </c>
      <c r="G54" s="153">
        <v>5</v>
      </c>
      <c r="H54" s="38">
        <v>35.2</v>
      </c>
      <c r="I54" s="39">
        <f t="shared" si="2"/>
        <v>1</v>
      </c>
      <c r="J54" s="40">
        <f t="shared" si="7"/>
        <v>149</v>
      </c>
      <c r="K54" s="153">
        <v>2</v>
      </c>
      <c r="L54" s="38">
        <v>28.46</v>
      </c>
      <c r="M54" s="39">
        <f t="shared" si="3"/>
        <v>4</v>
      </c>
      <c r="N54" s="40">
        <f t="shared" si="8"/>
        <v>168</v>
      </c>
      <c r="O54" s="153">
        <v>1</v>
      </c>
      <c r="P54" s="38">
        <v>27.41</v>
      </c>
      <c r="Q54" s="39">
        <f t="shared" si="4"/>
        <v>5</v>
      </c>
      <c r="R54" s="40">
        <f t="shared" si="9"/>
        <v>149</v>
      </c>
      <c r="S54" s="153">
        <v>4</v>
      </c>
      <c r="T54" s="38">
        <v>30.55</v>
      </c>
      <c r="U54" s="39">
        <f t="shared" si="12"/>
        <v>2</v>
      </c>
      <c r="V54" s="40">
        <f t="shared" si="10"/>
        <v>126</v>
      </c>
      <c r="W54" s="153">
        <v>3</v>
      </c>
      <c r="X54" s="38">
        <v>30.33</v>
      </c>
      <c r="Y54" s="39">
        <f t="shared" si="5"/>
        <v>3</v>
      </c>
      <c r="Z54" s="177">
        <f t="shared" si="11"/>
        <v>83</v>
      </c>
      <c r="AE54" s="113"/>
    </row>
    <row r="55" spans="1:31" ht="24.75" customHeight="1">
      <c r="A55" s="18">
        <v>47</v>
      </c>
      <c r="B55" s="36" t="s">
        <v>68</v>
      </c>
      <c r="C55" s="153" t="s">
        <v>15</v>
      </c>
      <c r="D55" s="38">
        <v>0</v>
      </c>
      <c r="E55" s="39">
        <f t="shared" si="13"/>
        <v>0</v>
      </c>
      <c r="F55" s="40">
        <f t="shared" si="14"/>
        <v>0</v>
      </c>
      <c r="G55" s="153">
        <v>3</v>
      </c>
      <c r="H55" s="38">
        <v>21.87</v>
      </c>
      <c r="I55" s="39">
        <f t="shared" si="2"/>
        <v>3</v>
      </c>
      <c r="J55" s="40">
        <f t="shared" si="7"/>
        <v>152</v>
      </c>
      <c r="K55" s="153">
        <v>2</v>
      </c>
      <c r="L55" s="38">
        <v>21.64</v>
      </c>
      <c r="M55" s="39">
        <f t="shared" si="3"/>
        <v>4</v>
      </c>
      <c r="N55" s="40">
        <f t="shared" si="8"/>
        <v>172</v>
      </c>
      <c r="O55" s="153">
        <v>1</v>
      </c>
      <c r="P55" s="38">
        <v>18.02</v>
      </c>
      <c r="Q55" s="39">
        <f t="shared" si="4"/>
        <v>5</v>
      </c>
      <c r="R55" s="40">
        <f t="shared" si="9"/>
        <v>154</v>
      </c>
      <c r="S55" s="153">
        <v>4</v>
      </c>
      <c r="T55" s="38">
        <v>24.91</v>
      </c>
      <c r="U55" s="39">
        <f t="shared" si="12"/>
        <v>2</v>
      </c>
      <c r="V55" s="40">
        <f t="shared" si="10"/>
        <v>128</v>
      </c>
      <c r="W55" s="153">
        <v>5</v>
      </c>
      <c r="X55" s="38">
        <v>34.05</v>
      </c>
      <c r="Y55" s="39">
        <f t="shared" si="5"/>
        <v>1</v>
      </c>
      <c r="Z55" s="177">
        <f t="shared" si="11"/>
        <v>84</v>
      </c>
      <c r="AE55" s="113"/>
    </row>
    <row r="56" spans="1:31" ht="24.75" customHeight="1">
      <c r="A56" s="18">
        <v>48</v>
      </c>
      <c r="B56" s="36" t="s">
        <v>69</v>
      </c>
      <c r="C56" s="153" t="s">
        <v>15</v>
      </c>
      <c r="D56" s="38">
        <v>0</v>
      </c>
      <c r="E56" s="39">
        <f t="shared" si="13"/>
        <v>0</v>
      </c>
      <c r="F56" s="40">
        <f t="shared" si="14"/>
        <v>0</v>
      </c>
      <c r="G56" s="153">
        <v>3</v>
      </c>
      <c r="H56" s="38">
        <v>22.65</v>
      </c>
      <c r="I56" s="39">
        <f t="shared" si="2"/>
        <v>3</v>
      </c>
      <c r="J56" s="40">
        <f t="shared" si="7"/>
        <v>155</v>
      </c>
      <c r="K56" s="153">
        <v>1</v>
      </c>
      <c r="L56" s="38">
        <v>19.93</v>
      </c>
      <c r="M56" s="39">
        <f t="shared" si="3"/>
        <v>5</v>
      </c>
      <c r="N56" s="40">
        <f t="shared" si="8"/>
        <v>177</v>
      </c>
      <c r="O56" s="153">
        <v>2</v>
      </c>
      <c r="P56" s="38">
        <v>21.83</v>
      </c>
      <c r="Q56" s="39">
        <f t="shared" si="4"/>
        <v>4</v>
      </c>
      <c r="R56" s="40">
        <f t="shared" si="9"/>
        <v>158</v>
      </c>
      <c r="S56" s="153">
        <v>4</v>
      </c>
      <c r="T56" s="38">
        <v>25.08</v>
      </c>
      <c r="U56" s="39">
        <f t="shared" si="12"/>
        <v>2</v>
      </c>
      <c r="V56" s="40">
        <f t="shared" si="10"/>
        <v>130</v>
      </c>
      <c r="W56" s="153">
        <v>5</v>
      </c>
      <c r="X56" s="38">
        <v>30.7</v>
      </c>
      <c r="Y56" s="39">
        <f t="shared" si="5"/>
        <v>1</v>
      </c>
      <c r="Z56" s="177">
        <f t="shared" si="11"/>
        <v>85</v>
      </c>
      <c r="AE56" s="113"/>
    </row>
    <row r="57" spans="1:31" ht="24.75" customHeight="1">
      <c r="A57" s="18">
        <v>49</v>
      </c>
      <c r="B57" s="36" t="s">
        <v>70</v>
      </c>
      <c r="C57" s="153" t="s">
        <v>15</v>
      </c>
      <c r="D57" s="38">
        <v>0</v>
      </c>
      <c r="E57" s="39">
        <f t="shared" si="13"/>
        <v>0</v>
      </c>
      <c r="F57" s="40">
        <f t="shared" si="14"/>
        <v>0</v>
      </c>
      <c r="G57" s="153">
        <v>1</v>
      </c>
      <c r="H57" s="38">
        <v>34.7</v>
      </c>
      <c r="I57" s="39">
        <f t="shared" si="2"/>
        <v>5</v>
      </c>
      <c r="J57" s="40">
        <f t="shared" si="7"/>
        <v>160</v>
      </c>
      <c r="K57" s="153">
        <v>2</v>
      </c>
      <c r="L57" s="38">
        <v>34.56</v>
      </c>
      <c r="M57" s="39">
        <f t="shared" si="3"/>
        <v>4</v>
      </c>
      <c r="N57" s="40">
        <f t="shared" si="8"/>
        <v>181</v>
      </c>
      <c r="O57" s="153">
        <v>3</v>
      </c>
      <c r="P57" s="38">
        <v>35.45</v>
      </c>
      <c r="Q57" s="39">
        <f t="shared" si="4"/>
        <v>3</v>
      </c>
      <c r="R57" s="40">
        <f t="shared" si="9"/>
        <v>161</v>
      </c>
      <c r="S57" s="153">
        <v>5</v>
      </c>
      <c r="T57" s="38">
        <v>42.1</v>
      </c>
      <c r="U57" s="39">
        <f t="shared" si="12"/>
        <v>1</v>
      </c>
      <c r="V57" s="40">
        <f t="shared" si="10"/>
        <v>131</v>
      </c>
      <c r="W57" s="153">
        <v>4</v>
      </c>
      <c r="X57" s="38">
        <v>38.03</v>
      </c>
      <c r="Y57" s="39">
        <f t="shared" si="5"/>
        <v>2</v>
      </c>
      <c r="Z57" s="177">
        <f t="shared" si="11"/>
        <v>87</v>
      </c>
      <c r="AE57" s="113"/>
    </row>
    <row r="58" spans="1:31" ht="24.75" customHeight="1">
      <c r="A58" s="18">
        <v>50</v>
      </c>
      <c r="B58" s="36" t="s">
        <v>71</v>
      </c>
      <c r="C58" s="153" t="s">
        <v>15</v>
      </c>
      <c r="D58" s="38">
        <v>0</v>
      </c>
      <c r="E58" s="39">
        <f t="shared" si="13"/>
        <v>0</v>
      </c>
      <c r="F58" s="40">
        <f t="shared" si="14"/>
        <v>0</v>
      </c>
      <c r="G58" s="153">
        <v>3</v>
      </c>
      <c r="H58" s="38">
        <v>34.54</v>
      </c>
      <c r="I58" s="39">
        <f t="shared" si="2"/>
        <v>3</v>
      </c>
      <c r="J58" s="40">
        <f t="shared" si="7"/>
        <v>163</v>
      </c>
      <c r="K58" s="153">
        <v>2</v>
      </c>
      <c r="L58" s="38">
        <v>33.35</v>
      </c>
      <c r="M58" s="39">
        <f t="shared" si="3"/>
        <v>4</v>
      </c>
      <c r="N58" s="40">
        <f t="shared" si="8"/>
        <v>185</v>
      </c>
      <c r="O58" s="153">
        <v>4</v>
      </c>
      <c r="P58" s="38">
        <v>34.9</v>
      </c>
      <c r="Q58" s="39">
        <f t="shared" si="4"/>
        <v>2</v>
      </c>
      <c r="R58" s="40">
        <f t="shared" si="9"/>
        <v>163</v>
      </c>
      <c r="S58" s="153">
        <v>1</v>
      </c>
      <c r="T58" s="38">
        <v>31.23</v>
      </c>
      <c r="U58" s="39">
        <f t="shared" si="12"/>
        <v>5</v>
      </c>
      <c r="V58" s="40">
        <f t="shared" si="10"/>
        <v>136</v>
      </c>
      <c r="W58" s="153">
        <v>5</v>
      </c>
      <c r="X58" s="38">
        <v>35.81</v>
      </c>
      <c r="Y58" s="39">
        <f t="shared" si="5"/>
        <v>1</v>
      </c>
      <c r="Z58" s="177">
        <f t="shared" si="11"/>
        <v>88</v>
      </c>
      <c r="AE58" s="113"/>
    </row>
    <row r="59" spans="1:31" ht="24.75" customHeight="1">
      <c r="A59" s="18">
        <v>51</v>
      </c>
      <c r="B59" s="36" t="s">
        <v>72</v>
      </c>
      <c r="C59" s="153" t="s">
        <v>15</v>
      </c>
      <c r="D59" s="38">
        <v>0</v>
      </c>
      <c r="E59" s="39">
        <f t="shared" si="13"/>
        <v>0</v>
      </c>
      <c r="F59" s="40">
        <f t="shared" si="14"/>
        <v>0</v>
      </c>
      <c r="G59" s="153">
        <v>5</v>
      </c>
      <c r="H59" s="38">
        <v>55.83</v>
      </c>
      <c r="I59" s="39">
        <f t="shared" si="2"/>
        <v>1</v>
      </c>
      <c r="J59" s="40">
        <f t="shared" si="7"/>
        <v>164</v>
      </c>
      <c r="K59" s="153">
        <v>2</v>
      </c>
      <c r="L59" s="38">
        <v>43.99</v>
      </c>
      <c r="M59" s="39">
        <f t="shared" si="3"/>
        <v>4</v>
      </c>
      <c r="N59" s="40">
        <f t="shared" si="8"/>
        <v>189</v>
      </c>
      <c r="O59" s="153">
        <v>3</v>
      </c>
      <c r="P59" s="38">
        <v>50.72</v>
      </c>
      <c r="Q59" s="39">
        <f t="shared" si="4"/>
        <v>3</v>
      </c>
      <c r="R59" s="40">
        <f t="shared" si="9"/>
        <v>166</v>
      </c>
      <c r="S59" s="153">
        <v>1</v>
      </c>
      <c r="T59" s="38">
        <v>40.19</v>
      </c>
      <c r="U59" s="39">
        <f t="shared" si="12"/>
        <v>5</v>
      </c>
      <c r="V59" s="40">
        <f t="shared" si="10"/>
        <v>141</v>
      </c>
      <c r="W59" s="153">
        <v>4</v>
      </c>
      <c r="X59" s="38">
        <v>55.79</v>
      </c>
      <c r="Y59" s="39">
        <f t="shared" si="5"/>
        <v>2</v>
      </c>
      <c r="Z59" s="177">
        <f t="shared" si="11"/>
        <v>90</v>
      </c>
      <c r="AE59" s="113"/>
    </row>
    <row r="60" spans="1:31" ht="24.75" customHeight="1">
      <c r="A60" s="18">
        <v>52</v>
      </c>
      <c r="B60" s="36" t="s">
        <v>73</v>
      </c>
      <c r="C60" s="153" t="s">
        <v>15</v>
      </c>
      <c r="D60" s="38">
        <v>0</v>
      </c>
      <c r="E60" s="39">
        <f t="shared" si="13"/>
        <v>0</v>
      </c>
      <c r="F60" s="40">
        <f t="shared" si="14"/>
        <v>0</v>
      </c>
      <c r="G60" s="153">
        <v>4</v>
      </c>
      <c r="H60" s="38">
        <v>50.28</v>
      </c>
      <c r="I60" s="39">
        <f t="shared" si="2"/>
        <v>2</v>
      </c>
      <c r="J60" s="40">
        <f t="shared" si="7"/>
        <v>166</v>
      </c>
      <c r="K60" s="153">
        <v>3</v>
      </c>
      <c r="L60" s="38">
        <v>49.14</v>
      </c>
      <c r="M60" s="39">
        <f t="shared" si="3"/>
        <v>3</v>
      </c>
      <c r="N60" s="40">
        <f t="shared" si="8"/>
        <v>192</v>
      </c>
      <c r="O60" s="153">
        <v>2</v>
      </c>
      <c r="P60" s="38">
        <v>46.02</v>
      </c>
      <c r="Q60" s="39">
        <f t="shared" si="4"/>
        <v>4</v>
      </c>
      <c r="R60" s="40">
        <f t="shared" si="9"/>
        <v>170</v>
      </c>
      <c r="S60" s="153">
        <v>1</v>
      </c>
      <c r="T60" s="38">
        <v>41.68</v>
      </c>
      <c r="U60" s="39">
        <f t="shared" si="12"/>
        <v>5</v>
      </c>
      <c r="V60" s="40">
        <f t="shared" si="10"/>
        <v>146</v>
      </c>
      <c r="W60" s="153">
        <v>5</v>
      </c>
      <c r="X60" s="38">
        <v>50.83</v>
      </c>
      <c r="Y60" s="39">
        <f t="shared" si="5"/>
        <v>1</v>
      </c>
      <c r="Z60" s="177">
        <f t="shared" si="11"/>
        <v>91</v>
      </c>
      <c r="AE60" s="113"/>
    </row>
    <row r="61" spans="1:31" ht="24.75" customHeight="1">
      <c r="A61" s="18">
        <v>53</v>
      </c>
      <c r="B61" s="36" t="s">
        <v>74</v>
      </c>
      <c r="C61" s="153" t="s">
        <v>15</v>
      </c>
      <c r="D61" s="38">
        <v>0</v>
      </c>
      <c r="E61" s="39">
        <f t="shared" si="13"/>
        <v>0</v>
      </c>
      <c r="F61" s="40">
        <f t="shared" si="14"/>
        <v>0</v>
      </c>
      <c r="G61" s="153">
        <v>3</v>
      </c>
      <c r="H61" s="38">
        <v>29.87</v>
      </c>
      <c r="I61" s="39">
        <f t="shared" si="2"/>
        <v>3</v>
      </c>
      <c r="J61" s="40">
        <f t="shared" si="7"/>
        <v>169</v>
      </c>
      <c r="K61" s="153">
        <v>2</v>
      </c>
      <c r="L61" s="38">
        <v>29.23</v>
      </c>
      <c r="M61" s="39">
        <f t="shared" si="3"/>
        <v>4</v>
      </c>
      <c r="N61" s="40">
        <f t="shared" si="8"/>
        <v>196</v>
      </c>
      <c r="O61" s="153">
        <v>4</v>
      </c>
      <c r="P61" s="38">
        <v>29.9</v>
      </c>
      <c r="Q61" s="39">
        <f t="shared" si="4"/>
        <v>2</v>
      </c>
      <c r="R61" s="40">
        <f t="shared" si="9"/>
        <v>172</v>
      </c>
      <c r="S61" s="153">
        <v>5</v>
      </c>
      <c r="T61" s="38">
        <v>31.79</v>
      </c>
      <c r="U61" s="39">
        <f t="shared" si="12"/>
        <v>1</v>
      </c>
      <c r="V61" s="40">
        <f t="shared" si="10"/>
        <v>147</v>
      </c>
      <c r="W61" s="153">
        <v>1</v>
      </c>
      <c r="X61" s="38">
        <v>28.94</v>
      </c>
      <c r="Y61" s="39">
        <f t="shared" si="5"/>
        <v>5</v>
      </c>
      <c r="Z61" s="177">
        <f t="shared" si="11"/>
        <v>96</v>
      </c>
      <c r="AE61" s="113"/>
    </row>
    <row r="62" spans="1:31" ht="24.75" customHeight="1">
      <c r="A62" s="18">
        <v>54</v>
      </c>
      <c r="B62" s="36" t="s">
        <v>75</v>
      </c>
      <c r="C62" s="153" t="s">
        <v>15</v>
      </c>
      <c r="D62" s="38">
        <v>0</v>
      </c>
      <c r="E62" s="39">
        <f t="shared" si="13"/>
        <v>0</v>
      </c>
      <c r="F62" s="40">
        <f t="shared" si="14"/>
        <v>0</v>
      </c>
      <c r="G62" s="153">
        <v>1</v>
      </c>
      <c r="H62" s="38">
        <v>25.25</v>
      </c>
      <c r="I62" s="39">
        <f t="shared" si="2"/>
        <v>5</v>
      </c>
      <c r="J62" s="40">
        <f t="shared" si="7"/>
        <v>174</v>
      </c>
      <c r="K62" s="153">
        <v>4</v>
      </c>
      <c r="L62" s="38">
        <v>26.43</v>
      </c>
      <c r="M62" s="39">
        <f t="shared" si="3"/>
        <v>2</v>
      </c>
      <c r="N62" s="40">
        <f t="shared" si="8"/>
        <v>198</v>
      </c>
      <c r="O62" s="153">
        <v>3</v>
      </c>
      <c r="P62" s="38">
        <v>25.99</v>
      </c>
      <c r="Q62" s="39">
        <f t="shared" si="4"/>
        <v>3</v>
      </c>
      <c r="R62" s="40">
        <f t="shared" si="9"/>
        <v>175</v>
      </c>
      <c r="S62" s="153">
        <v>2</v>
      </c>
      <c r="T62" s="38">
        <v>25.43</v>
      </c>
      <c r="U62" s="39">
        <f t="shared" si="12"/>
        <v>4</v>
      </c>
      <c r="V62" s="40">
        <f t="shared" si="10"/>
        <v>151</v>
      </c>
      <c r="W62" s="153">
        <v>5</v>
      </c>
      <c r="X62" s="38">
        <v>28.31</v>
      </c>
      <c r="Y62" s="39">
        <f t="shared" si="5"/>
        <v>1</v>
      </c>
      <c r="Z62" s="177">
        <f t="shared" si="11"/>
        <v>97</v>
      </c>
      <c r="AE62" s="113"/>
    </row>
    <row r="63" spans="1:31" ht="24.75" customHeight="1">
      <c r="A63" s="18">
        <v>55</v>
      </c>
      <c r="B63" s="36" t="s">
        <v>76</v>
      </c>
      <c r="C63" s="153" t="s">
        <v>15</v>
      </c>
      <c r="D63" s="38">
        <v>0</v>
      </c>
      <c r="E63" s="39">
        <f t="shared" si="13"/>
        <v>0</v>
      </c>
      <c r="F63" s="40">
        <f t="shared" si="14"/>
        <v>0</v>
      </c>
      <c r="G63" s="153">
        <v>3</v>
      </c>
      <c r="H63" s="38">
        <v>59.67</v>
      </c>
      <c r="I63" s="39">
        <f t="shared" si="2"/>
        <v>3</v>
      </c>
      <c r="J63" s="40">
        <f t="shared" si="7"/>
        <v>177</v>
      </c>
      <c r="K63" s="153">
        <v>1</v>
      </c>
      <c r="L63" s="38">
        <v>56.83</v>
      </c>
      <c r="M63" s="39">
        <f t="shared" si="3"/>
        <v>5</v>
      </c>
      <c r="N63" s="40">
        <f t="shared" si="8"/>
        <v>203</v>
      </c>
      <c r="O63" s="153">
        <v>2</v>
      </c>
      <c r="P63" s="38">
        <v>57.41</v>
      </c>
      <c r="Q63" s="39">
        <f t="shared" si="4"/>
        <v>4</v>
      </c>
      <c r="R63" s="40">
        <f t="shared" si="9"/>
        <v>179</v>
      </c>
      <c r="S63" s="153">
        <v>5</v>
      </c>
      <c r="T63" s="38" t="s">
        <v>433</v>
      </c>
      <c r="U63" s="39">
        <f t="shared" si="12"/>
        <v>1</v>
      </c>
      <c r="V63" s="40">
        <f t="shared" si="10"/>
        <v>152</v>
      </c>
      <c r="W63" s="153">
        <v>4</v>
      </c>
      <c r="X63" s="38" t="s">
        <v>434</v>
      </c>
      <c r="Y63" s="39">
        <f t="shared" si="5"/>
        <v>2</v>
      </c>
      <c r="Z63" s="177">
        <f t="shared" si="11"/>
        <v>99</v>
      </c>
      <c r="AE63" s="113"/>
    </row>
    <row r="64" spans="1:31" ht="24.75" customHeight="1">
      <c r="A64" s="18">
        <v>56</v>
      </c>
      <c r="B64" s="36" t="s">
        <v>77</v>
      </c>
      <c r="C64" s="153" t="s">
        <v>15</v>
      </c>
      <c r="D64" s="38">
        <v>0</v>
      </c>
      <c r="E64" s="39">
        <f t="shared" si="13"/>
        <v>0</v>
      </c>
      <c r="F64" s="40">
        <f t="shared" si="14"/>
        <v>0</v>
      </c>
      <c r="G64" s="153">
        <v>4</v>
      </c>
      <c r="H64" s="38" t="s">
        <v>435</v>
      </c>
      <c r="I64" s="39">
        <f t="shared" si="2"/>
        <v>2</v>
      </c>
      <c r="J64" s="40">
        <f t="shared" si="7"/>
        <v>179</v>
      </c>
      <c r="K64" s="153">
        <v>2</v>
      </c>
      <c r="L64" s="38">
        <v>57.84</v>
      </c>
      <c r="M64" s="39">
        <f t="shared" si="3"/>
        <v>4</v>
      </c>
      <c r="N64" s="40">
        <f t="shared" si="8"/>
        <v>207</v>
      </c>
      <c r="O64" s="153">
        <v>1</v>
      </c>
      <c r="P64" s="38">
        <v>52.22</v>
      </c>
      <c r="Q64" s="39">
        <f t="shared" si="4"/>
        <v>5</v>
      </c>
      <c r="R64" s="40">
        <f t="shared" si="9"/>
        <v>184</v>
      </c>
      <c r="S64" s="153" t="s">
        <v>13</v>
      </c>
      <c r="T64" s="38" t="s">
        <v>13</v>
      </c>
      <c r="U64" s="39">
        <f t="shared" si="12"/>
        <v>0</v>
      </c>
      <c r="V64" s="40">
        <f t="shared" si="10"/>
        <v>152</v>
      </c>
      <c r="W64" s="153">
        <v>3</v>
      </c>
      <c r="X64" s="38" t="s">
        <v>436</v>
      </c>
      <c r="Y64" s="39">
        <f t="shared" si="5"/>
        <v>3</v>
      </c>
      <c r="Z64" s="177">
        <f t="shared" si="11"/>
        <v>102</v>
      </c>
      <c r="AE64" s="113"/>
    </row>
    <row r="65" spans="1:31" ht="24.75" customHeight="1">
      <c r="A65" s="18">
        <v>57</v>
      </c>
      <c r="B65" s="36" t="s">
        <v>78</v>
      </c>
      <c r="C65" s="153" t="s">
        <v>15</v>
      </c>
      <c r="D65" s="38">
        <v>0</v>
      </c>
      <c r="E65" s="39">
        <f t="shared" si="13"/>
        <v>0</v>
      </c>
      <c r="F65" s="40">
        <f t="shared" si="14"/>
        <v>0</v>
      </c>
      <c r="G65" s="153">
        <v>2</v>
      </c>
      <c r="H65" s="38" t="s">
        <v>437</v>
      </c>
      <c r="I65" s="39">
        <f t="shared" si="2"/>
        <v>4</v>
      </c>
      <c r="J65" s="40">
        <f t="shared" si="7"/>
        <v>183</v>
      </c>
      <c r="K65" s="153" t="s">
        <v>13</v>
      </c>
      <c r="L65" s="38" t="s">
        <v>13</v>
      </c>
      <c r="M65" s="39">
        <f t="shared" si="3"/>
        <v>0</v>
      </c>
      <c r="N65" s="40">
        <f t="shared" si="8"/>
        <v>207</v>
      </c>
      <c r="O65" s="153">
        <v>1</v>
      </c>
      <c r="P65" s="38" t="s">
        <v>438</v>
      </c>
      <c r="Q65" s="39">
        <f t="shared" si="4"/>
        <v>5</v>
      </c>
      <c r="R65" s="40">
        <f t="shared" si="9"/>
        <v>189</v>
      </c>
      <c r="S65" s="153" t="s">
        <v>12</v>
      </c>
      <c r="T65" s="38" t="s">
        <v>459</v>
      </c>
      <c r="U65" s="39">
        <f t="shared" si="12"/>
        <v>0</v>
      </c>
      <c r="V65" s="40">
        <f t="shared" si="10"/>
        <v>152</v>
      </c>
      <c r="W65" s="153">
        <v>3</v>
      </c>
      <c r="X65" s="38" t="s">
        <v>439</v>
      </c>
      <c r="Y65" s="39">
        <f t="shared" si="5"/>
        <v>3</v>
      </c>
      <c r="Z65" s="177">
        <f t="shared" si="11"/>
        <v>105</v>
      </c>
      <c r="AE65" s="113"/>
    </row>
    <row r="66" spans="1:31" ht="24.75" customHeight="1">
      <c r="A66" s="18">
        <v>58</v>
      </c>
      <c r="B66" s="36" t="s">
        <v>79</v>
      </c>
      <c r="C66" s="153" t="s">
        <v>15</v>
      </c>
      <c r="D66" s="38">
        <v>0</v>
      </c>
      <c r="E66" s="39">
        <f t="shared" si="13"/>
        <v>0</v>
      </c>
      <c r="F66" s="40">
        <f t="shared" si="14"/>
        <v>0</v>
      </c>
      <c r="G66" s="153">
        <v>2</v>
      </c>
      <c r="H66" s="38" t="s">
        <v>440</v>
      </c>
      <c r="I66" s="39">
        <f t="shared" si="2"/>
        <v>4</v>
      </c>
      <c r="J66" s="40">
        <f t="shared" si="7"/>
        <v>187</v>
      </c>
      <c r="K66" s="153">
        <v>1</v>
      </c>
      <c r="L66" s="38" t="s">
        <v>441</v>
      </c>
      <c r="M66" s="39">
        <f t="shared" si="3"/>
        <v>5</v>
      </c>
      <c r="N66" s="40">
        <f t="shared" si="8"/>
        <v>212</v>
      </c>
      <c r="O66" s="153" t="s">
        <v>13</v>
      </c>
      <c r="P66" s="38" t="s">
        <v>13</v>
      </c>
      <c r="Q66" s="39">
        <f t="shared" si="4"/>
        <v>0</v>
      </c>
      <c r="R66" s="40">
        <f t="shared" si="9"/>
        <v>189</v>
      </c>
      <c r="S66" s="153" t="s">
        <v>13</v>
      </c>
      <c r="T66" s="38" t="s">
        <v>13</v>
      </c>
      <c r="U66" s="39">
        <f t="shared" si="12"/>
        <v>0</v>
      </c>
      <c r="V66" s="40">
        <f t="shared" si="10"/>
        <v>152</v>
      </c>
      <c r="W66" s="153" t="s">
        <v>13</v>
      </c>
      <c r="X66" s="38" t="s">
        <v>13</v>
      </c>
      <c r="Y66" s="39">
        <f t="shared" si="5"/>
        <v>0</v>
      </c>
      <c r="Z66" s="177">
        <f t="shared" si="11"/>
        <v>105</v>
      </c>
      <c r="AE66" s="113"/>
    </row>
    <row r="67" spans="1:31" ht="24.75" customHeight="1">
      <c r="A67" s="18">
        <v>59</v>
      </c>
      <c r="B67" s="36" t="s">
        <v>83</v>
      </c>
      <c r="C67" s="153" t="s">
        <v>15</v>
      </c>
      <c r="D67" s="38">
        <v>0</v>
      </c>
      <c r="E67" s="39">
        <f t="shared" si="13"/>
        <v>0</v>
      </c>
      <c r="F67" s="40">
        <f t="shared" si="14"/>
        <v>0</v>
      </c>
      <c r="G67" s="153">
        <v>3</v>
      </c>
      <c r="H67" s="38">
        <v>58.86</v>
      </c>
      <c r="I67" s="39">
        <f t="shared" si="2"/>
        <v>3</v>
      </c>
      <c r="J67" s="40">
        <f t="shared" si="7"/>
        <v>190</v>
      </c>
      <c r="K67" s="153">
        <v>1</v>
      </c>
      <c r="L67" s="38">
        <v>54.22</v>
      </c>
      <c r="M67" s="39">
        <f t="shared" si="3"/>
        <v>5</v>
      </c>
      <c r="N67" s="40">
        <f t="shared" si="8"/>
        <v>217</v>
      </c>
      <c r="O67" s="153">
        <v>2</v>
      </c>
      <c r="P67" s="38">
        <v>58.24</v>
      </c>
      <c r="Q67" s="39">
        <f t="shared" si="4"/>
        <v>4</v>
      </c>
      <c r="R67" s="40">
        <f t="shared" si="9"/>
        <v>193</v>
      </c>
      <c r="S67" s="153">
        <v>5</v>
      </c>
      <c r="T67" s="38" t="s">
        <v>442</v>
      </c>
      <c r="U67" s="39">
        <f t="shared" si="12"/>
        <v>1</v>
      </c>
      <c r="V67" s="40">
        <f t="shared" si="10"/>
        <v>153</v>
      </c>
      <c r="W67" s="153">
        <v>4</v>
      </c>
      <c r="X67" s="38" t="s">
        <v>443</v>
      </c>
      <c r="Y67" s="39">
        <f t="shared" si="5"/>
        <v>2</v>
      </c>
      <c r="Z67" s="177">
        <f t="shared" si="11"/>
        <v>107</v>
      </c>
      <c r="AE67" s="113"/>
    </row>
    <row r="68" spans="1:31" ht="24.75" customHeight="1">
      <c r="A68" s="18">
        <v>60</v>
      </c>
      <c r="B68" s="36" t="s">
        <v>84</v>
      </c>
      <c r="C68" s="153" t="s">
        <v>15</v>
      </c>
      <c r="D68" s="38">
        <v>0</v>
      </c>
      <c r="E68" s="39">
        <f t="shared" si="13"/>
        <v>0</v>
      </c>
      <c r="F68" s="40">
        <f t="shared" si="14"/>
        <v>0</v>
      </c>
      <c r="G68" s="153">
        <v>4</v>
      </c>
      <c r="H68" s="38">
        <v>55.41</v>
      </c>
      <c r="I68" s="39">
        <f t="shared" si="2"/>
        <v>2</v>
      </c>
      <c r="J68" s="40">
        <f t="shared" si="7"/>
        <v>192</v>
      </c>
      <c r="K68" s="153">
        <v>1</v>
      </c>
      <c r="L68" s="38">
        <v>50.33</v>
      </c>
      <c r="M68" s="39">
        <f t="shared" si="3"/>
        <v>5</v>
      </c>
      <c r="N68" s="40">
        <f t="shared" si="8"/>
        <v>222</v>
      </c>
      <c r="O68" s="153">
        <v>3</v>
      </c>
      <c r="P68" s="38">
        <v>54.8</v>
      </c>
      <c r="Q68" s="39">
        <f t="shared" si="4"/>
        <v>3</v>
      </c>
      <c r="R68" s="40">
        <f t="shared" si="9"/>
        <v>196</v>
      </c>
      <c r="S68" s="153">
        <v>2</v>
      </c>
      <c r="T68" s="38">
        <v>54.12</v>
      </c>
      <c r="U68" s="39">
        <f t="shared" si="12"/>
        <v>4</v>
      </c>
      <c r="V68" s="40">
        <f t="shared" si="10"/>
        <v>157</v>
      </c>
      <c r="W68" s="153">
        <v>5</v>
      </c>
      <c r="X68" s="38">
        <v>57.61</v>
      </c>
      <c r="Y68" s="39">
        <f t="shared" si="5"/>
        <v>1</v>
      </c>
      <c r="Z68" s="177">
        <f t="shared" si="11"/>
        <v>108</v>
      </c>
      <c r="AE68" s="113"/>
    </row>
    <row r="69" spans="1:31" ht="24.75" customHeight="1" thickBot="1">
      <c r="A69" s="19">
        <v>61</v>
      </c>
      <c r="B69" s="37" t="s">
        <v>80</v>
      </c>
      <c r="C69" s="153" t="s">
        <v>15</v>
      </c>
      <c r="D69" s="38">
        <v>0</v>
      </c>
      <c r="E69" s="39">
        <f t="shared" si="13"/>
        <v>0</v>
      </c>
      <c r="F69" s="40">
        <f t="shared" si="14"/>
        <v>0</v>
      </c>
      <c r="G69" s="153">
        <v>4</v>
      </c>
      <c r="H69" s="38" t="s">
        <v>445</v>
      </c>
      <c r="I69" s="39">
        <f t="shared" si="2"/>
        <v>2</v>
      </c>
      <c r="J69" s="40">
        <f t="shared" si="7"/>
        <v>194</v>
      </c>
      <c r="K69" s="153">
        <v>1</v>
      </c>
      <c r="L69" s="38" t="s">
        <v>446</v>
      </c>
      <c r="M69" s="39">
        <f t="shared" si="3"/>
        <v>5</v>
      </c>
      <c r="N69" s="40">
        <f t="shared" si="8"/>
        <v>227</v>
      </c>
      <c r="O69" s="153">
        <v>2</v>
      </c>
      <c r="P69" s="38" t="s">
        <v>447</v>
      </c>
      <c r="Q69" s="39">
        <f t="shared" si="4"/>
        <v>4</v>
      </c>
      <c r="R69" s="40">
        <f t="shared" si="9"/>
        <v>200</v>
      </c>
      <c r="S69" s="153">
        <v>3</v>
      </c>
      <c r="T69" s="38" t="s">
        <v>448</v>
      </c>
      <c r="U69" s="39">
        <f t="shared" si="12"/>
        <v>3</v>
      </c>
      <c r="V69" s="40">
        <f t="shared" si="10"/>
        <v>160</v>
      </c>
      <c r="W69" s="153" t="s">
        <v>13</v>
      </c>
      <c r="X69" s="38" t="s">
        <v>13</v>
      </c>
      <c r="Y69" s="39">
        <f t="shared" si="5"/>
        <v>0</v>
      </c>
      <c r="Z69" s="177">
        <f t="shared" si="11"/>
        <v>108</v>
      </c>
      <c r="AE69" s="156"/>
    </row>
    <row r="70" spans="1:31" ht="12.75" customHeight="1">
      <c r="A70" s="11"/>
      <c r="B70" s="35"/>
      <c r="C70" s="9"/>
      <c r="D70" s="10"/>
      <c r="E70" s="11"/>
      <c r="F70" s="9"/>
      <c r="G70" s="9"/>
      <c r="H70" s="10"/>
      <c r="I70" s="11"/>
      <c r="J70" s="9"/>
      <c r="K70" s="9"/>
      <c r="L70" s="22"/>
      <c r="M70" s="11"/>
      <c r="N70" s="9"/>
      <c r="O70" s="9"/>
      <c r="P70" s="10"/>
      <c r="Q70" s="11"/>
      <c r="R70" s="9"/>
      <c r="S70" s="9"/>
      <c r="T70" s="9"/>
      <c r="U70" s="9"/>
      <c r="V70" s="9"/>
      <c r="W70" s="9"/>
      <c r="X70" s="10"/>
      <c r="Y70" s="11"/>
      <c r="Z70" s="9"/>
      <c r="AE70" s="95"/>
    </row>
    <row r="71" spans="1:26" ht="19.5" customHeight="1">
      <c r="A71" s="414" t="s">
        <v>9</v>
      </c>
      <c r="B71" s="415"/>
      <c r="C71" s="408">
        <f>F69</f>
        <v>0</v>
      </c>
      <c r="D71" s="409"/>
      <c r="E71" s="409"/>
      <c r="F71" s="410"/>
      <c r="G71" s="408">
        <f>J69</f>
        <v>194</v>
      </c>
      <c r="H71" s="409"/>
      <c r="I71" s="409"/>
      <c r="J71" s="410"/>
      <c r="K71" s="408">
        <f>N69</f>
        <v>227</v>
      </c>
      <c r="L71" s="409"/>
      <c r="M71" s="409"/>
      <c r="N71" s="410"/>
      <c r="O71" s="408">
        <f>R69</f>
        <v>200</v>
      </c>
      <c r="P71" s="409"/>
      <c r="Q71" s="409"/>
      <c r="R71" s="410"/>
      <c r="S71" s="408">
        <f>V69</f>
        <v>160</v>
      </c>
      <c r="T71" s="409"/>
      <c r="U71" s="409"/>
      <c r="V71" s="410"/>
      <c r="W71" s="408">
        <f>Z69</f>
        <v>108</v>
      </c>
      <c r="X71" s="409"/>
      <c r="Y71" s="409"/>
      <c r="Z71" s="410"/>
    </row>
    <row r="72" spans="1:26" ht="19.5" customHeight="1">
      <c r="A72" s="414" t="s">
        <v>10</v>
      </c>
      <c r="B72" s="415"/>
      <c r="C72" s="411">
        <f>VLOOKUP(C71,H91:I96,2,TRUE)</f>
        <v>6</v>
      </c>
      <c r="D72" s="412"/>
      <c r="E72" s="412"/>
      <c r="F72" s="413"/>
      <c r="G72" s="411">
        <f>VLOOKUP(G71,H91:I96,2,TRUE)</f>
        <v>3</v>
      </c>
      <c r="H72" s="412"/>
      <c r="I72" s="412"/>
      <c r="J72" s="413"/>
      <c r="K72" s="411">
        <f>VLOOKUP(K71,H91:I96,2,TRUE)</f>
        <v>1</v>
      </c>
      <c r="L72" s="412"/>
      <c r="M72" s="412"/>
      <c r="N72" s="413"/>
      <c r="O72" s="411">
        <f>VLOOKUP(O71,H91:I96,2,TRUE)</f>
        <v>2</v>
      </c>
      <c r="P72" s="412"/>
      <c r="Q72" s="412"/>
      <c r="R72" s="413"/>
      <c r="S72" s="411">
        <f>VLOOKUP(S71,H91:I96,2,TRUE)</f>
        <v>4</v>
      </c>
      <c r="T72" s="412"/>
      <c r="U72" s="412"/>
      <c r="V72" s="413"/>
      <c r="W72" s="411">
        <f>VLOOKUP(W71,H91:I96,2,TRUE)</f>
        <v>5</v>
      </c>
      <c r="X72" s="412"/>
      <c r="Y72" s="412"/>
      <c r="Z72" s="413"/>
    </row>
    <row r="73" spans="3:26" ht="20.25" customHeight="1">
      <c r="C73" s="163">
        <f>300-C71</f>
        <v>300</v>
      </c>
      <c r="D73" s="163"/>
      <c r="E73" s="163"/>
      <c r="F73" s="164"/>
      <c r="G73" s="163">
        <f>300-G71</f>
        <v>106</v>
      </c>
      <c r="H73" s="163"/>
      <c r="I73" s="163"/>
      <c r="J73" s="164"/>
      <c r="K73" s="163">
        <f>300-K71</f>
        <v>73</v>
      </c>
      <c r="L73" s="163"/>
      <c r="M73" s="163"/>
      <c r="N73" s="164"/>
      <c r="O73" s="163">
        <f>300-O71</f>
        <v>100</v>
      </c>
      <c r="P73" s="163"/>
      <c r="Q73" s="163"/>
      <c r="R73" s="164"/>
      <c r="S73" s="164"/>
      <c r="T73" s="164"/>
      <c r="U73" s="164"/>
      <c r="V73" s="164"/>
      <c r="W73" s="163">
        <f>300-W71</f>
        <v>192</v>
      </c>
      <c r="X73" s="163"/>
      <c r="Y73" s="163"/>
      <c r="Z73" s="164"/>
    </row>
    <row r="77" spans="3:24" ht="12">
      <c r="C77" s="6" t="s">
        <v>87</v>
      </c>
      <c r="D77" s="121">
        <f>COUNTIF(C9:C69,1)</f>
        <v>0</v>
      </c>
      <c r="G77" s="6" t="s">
        <v>87</v>
      </c>
      <c r="H77" s="121">
        <f>COUNTIF(G9:G69,1)</f>
        <v>11</v>
      </c>
      <c r="K77" s="6" t="s">
        <v>87</v>
      </c>
      <c r="L77" s="121">
        <f>COUNTIF(K9:K69,1)</f>
        <v>22</v>
      </c>
      <c r="O77" s="6" t="s">
        <v>87</v>
      </c>
      <c r="P77" s="121">
        <f>COUNTIF(O9:O69,1)</f>
        <v>16</v>
      </c>
      <c r="S77" s="6" t="s">
        <v>87</v>
      </c>
      <c r="T77" s="121">
        <f>COUNTIF(S9:S69,1)</f>
        <v>10</v>
      </c>
      <c r="W77" s="6" t="s">
        <v>87</v>
      </c>
      <c r="X77" s="121">
        <f>COUNTIF(W9:W69,1)</f>
        <v>2</v>
      </c>
    </row>
    <row r="78" spans="3:24" ht="12">
      <c r="C78" s="6" t="s">
        <v>88</v>
      </c>
      <c r="D78" s="121">
        <f>COUNTIF(C9:C69,2)</f>
        <v>0</v>
      </c>
      <c r="G78" s="6" t="s">
        <v>88</v>
      </c>
      <c r="H78" s="121">
        <f>COUNTIF(G9:G69,2)</f>
        <v>17</v>
      </c>
      <c r="K78" s="6" t="s">
        <v>88</v>
      </c>
      <c r="L78" s="121">
        <f>COUNTIF(K9:K69,2)</f>
        <v>19</v>
      </c>
      <c r="O78" s="6" t="s">
        <v>88</v>
      </c>
      <c r="P78" s="121">
        <f>COUNTIF(O9:O69,2)</f>
        <v>11</v>
      </c>
      <c r="S78" s="6" t="s">
        <v>88</v>
      </c>
      <c r="T78" s="121">
        <f>COUNTIF(S9:S69,2)</f>
        <v>11</v>
      </c>
      <c r="W78" s="6" t="s">
        <v>88</v>
      </c>
      <c r="X78" s="121">
        <f>COUNTIF(W9:W69,2)</f>
        <v>3</v>
      </c>
    </row>
    <row r="79" spans="3:24" ht="12">
      <c r="C79" s="6" t="s">
        <v>89</v>
      </c>
      <c r="D79" s="121">
        <f>COUNTIF(C9:C69,3)</f>
        <v>0</v>
      </c>
      <c r="G79" s="6" t="s">
        <v>89</v>
      </c>
      <c r="H79" s="121">
        <f>COUNTIF(G9:G69,3)</f>
        <v>15</v>
      </c>
      <c r="K79" s="6" t="s">
        <v>89</v>
      </c>
      <c r="L79" s="121">
        <f>COUNTIF(K9:K69,3)</f>
        <v>9</v>
      </c>
      <c r="O79" s="6" t="s">
        <v>89</v>
      </c>
      <c r="P79" s="121">
        <f>COUNTIF(O9:O69,3)</f>
        <v>18</v>
      </c>
      <c r="S79" s="6" t="s">
        <v>89</v>
      </c>
      <c r="T79" s="121">
        <f>COUNTIF(S9:S69,3)</f>
        <v>9</v>
      </c>
      <c r="W79" s="6" t="s">
        <v>89</v>
      </c>
      <c r="X79" s="121">
        <f>COUNTIF(W9:W69,3)</f>
        <v>9</v>
      </c>
    </row>
    <row r="80" spans="3:24" ht="12">
      <c r="C80" s="6" t="s">
        <v>90</v>
      </c>
      <c r="D80" s="121">
        <f>COUNTIF(C9:C69,4)</f>
        <v>0</v>
      </c>
      <c r="G80" s="6" t="s">
        <v>90</v>
      </c>
      <c r="H80" s="121">
        <f>COUNTIF(G9:G69,4)</f>
        <v>9</v>
      </c>
      <c r="K80" s="6" t="s">
        <v>90</v>
      </c>
      <c r="L80" s="121">
        <f>COUNTIF(K9:K69,4)</f>
        <v>7</v>
      </c>
      <c r="O80" s="6" t="s">
        <v>90</v>
      </c>
      <c r="P80" s="121">
        <f>COUNTIF(O9:O69,4)</f>
        <v>9</v>
      </c>
      <c r="S80" s="6" t="s">
        <v>90</v>
      </c>
      <c r="T80" s="121">
        <f>COUNTIF(S9:S69,4)</f>
        <v>13</v>
      </c>
      <c r="W80" s="6" t="s">
        <v>90</v>
      </c>
      <c r="X80" s="121">
        <f>COUNTIF(W9:W69,4)</f>
        <v>18</v>
      </c>
    </row>
    <row r="81" spans="3:24" ht="12">
      <c r="C81" s="6" t="s">
        <v>180</v>
      </c>
      <c r="D81" s="121">
        <f>COUNTIF(C9:C69,5)</f>
        <v>0</v>
      </c>
      <c r="G81" s="6" t="s">
        <v>180</v>
      </c>
      <c r="H81" s="121">
        <f>COUNTIF(G9:G69,5)</f>
        <v>8</v>
      </c>
      <c r="K81" s="6" t="s">
        <v>180</v>
      </c>
      <c r="L81" s="121">
        <f>COUNTIF(K9:K69,5)</f>
        <v>0</v>
      </c>
      <c r="O81" s="6" t="s">
        <v>180</v>
      </c>
      <c r="P81" s="121">
        <f>COUNTIF(O9:O69,5)</f>
        <v>4</v>
      </c>
      <c r="S81" s="6" t="s">
        <v>180</v>
      </c>
      <c r="T81" s="121">
        <f>COUNTIF(S9:S69,5)</f>
        <v>13</v>
      </c>
      <c r="W81" s="6" t="s">
        <v>180</v>
      </c>
      <c r="X81" s="121">
        <f>COUNTIF(W9:W69,5)</f>
        <v>23</v>
      </c>
    </row>
    <row r="82" spans="3:24" ht="12">
      <c r="C82" s="6" t="s">
        <v>196</v>
      </c>
      <c r="D82" s="121">
        <f>COUNTIF(C9:C69,6)</f>
        <v>0</v>
      </c>
      <c r="G82" s="6" t="s">
        <v>196</v>
      </c>
      <c r="H82" s="121">
        <f>COUNTIF(G9:G69,6)</f>
        <v>0</v>
      </c>
      <c r="I82" s="122"/>
      <c r="K82" s="6" t="s">
        <v>196</v>
      </c>
      <c r="L82" s="121">
        <f>COUNTIF(K9:K69,6)</f>
        <v>0</v>
      </c>
      <c r="O82" s="6" t="s">
        <v>196</v>
      </c>
      <c r="P82" s="121">
        <f>COUNTIF(O9:O69,6)</f>
        <v>0</v>
      </c>
      <c r="S82" s="6" t="s">
        <v>196</v>
      </c>
      <c r="T82" s="121">
        <f>COUNTIF(S9:S69,6)</f>
        <v>0</v>
      </c>
      <c r="W82" s="6" t="s">
        <v>196</v>
      </c>
      <c r="X82" s="121">
        <f>COUNTIF(W9:W69,6)</f>
        <v>0</v>
      </c>
    </row>
    <row r="83" spans="3:24" ht="12">
      <c r="C83" s="6" t="s">
        <v>13</v>
      </c>
      <c r="D83" s="123">
        <f>COUNTIF(C9:C69,"DSQ")</f>
        <v>0</v>
      </c>
      <c r="G83" s="6" t="s">
        <v>13</v>
      </c>
      <c r="H83" s="123">
        <f>COUNTIF(G9:G69,"DSQ")</f>
        <v>1</v>
      </c>
      <c r="K83" s="6" t="s">
        <v>13</v>
      </c>
      <c r="L83" s="123">
        <f>COUNTIF(K9:K69,"DSQ")</f>
        <v>4</v>
      </c>
      <c r="O83" s="6" t="s">
        <v>13</v>
      </c>
      <c r="P83" s="123">
        <f>COUNTIF(O9:O69,"DSQ")</f>
        <v>3</v>
      </c>
      <c r="S83" s="6" t="s">
        <v>13</v>
      </c>
      <c r="T83" s="123">
        <f>COUNTIF(S9:S69,"DSQ")</f>
        <v>3</v>
      </c>
      <c r="W83" s="6" t="s">
        <v>13</v>
      </c>
      <c r="X83" s="123">
        <f>COUNTIF(W9:W69,"DSQ")</f>
        <v>6</v>
      </c>
    </row>
    <row r="84" spans="3:24" ht="12">
      <c r="C84" s="6" t="s">
        <v>12</v>
      </c>
      <c r="D84" s="123">
        <f>COUNTIF(C9:C69,"T/O")</f>
        <v>0</v>
      </c>
      <c r="G84" s="6" t="s">
        <v>12</v>
      </c>
      <c r="H84" s="123">
        <f>COUNTIF(G9:G69,"T/O")</f>
        <v>0</v>
      </c>
      <c r="K84" s="6" t="s">
        <v>12</v>
      </c>
      <c r="L84" s="123">
        <f>COUNTIF(K9:K69,"T/O")</f>
        <v>0</v>
      </c>
      <c r="O84" s="6" t="s">
        <v>12</v>
      </c>
      <c r="P84" s="123">
        <f>COUNTIF(O9:O69,"T/O")</f>
        <v>0</v>
      </c>
      <c r="S84" s="6" t="s">
        <v>12</v>
      </c>
      <c r="T84" s="123">
        <f>COUNTIF(S9:S69,"T/O")</f>
        <v>2</v>
      </c>
      <c r="W84" s="6" t="s">
        <v>12</v>
      </c>
      <c r="X84" s="123">
        <f>COUNTIF(W9:W69,"T/O")</f>
        <v>0</v>
      </c>
    </row>
    <row r="85" spans="3:24" ht="12">
      <c r="C85" s="6" t="s">
        <v>177</v>
      </c>
      <c r="D85" s="123">
        <f>COUNTIF(C9:C69,"DNS")</f>
        <v>0</v>
      </c>
      <c r="G85" s="6" t="s">
        <v>177</v>
      </c>
      <c r="H85" s="123">
        <f>COUNTIF(G9:G69,"DNS")</f>
        <v>0</v>
      </c>
      <c r="K85" s="6" t="s">
        <v>177</v>
      </c>
      <c r="L85" s="123">
        <f>COUNTIF(K9:K69,"DNS")</f>
        <v>0</v>
      </c>
      <c r="O85" s="6" t="s">
        <v>177</v>
      </c>
      <c r="P85" s="123">
        <f>COUNTIF(O9:O69,"DNS")</f>
        <v>0</v>
      </c>
      <c r="S85" s="6" t="s">
        <v>177</v>
      </c>
      <c r="T85" s="123">
        <f>COUNTIF(S9:S69,"DNS")</f>
        <v>0</v>
      </c>
      <c r="W85" s="6" t="s">
        <v>177</v>
      </c>
      <c r="X85" s="123">
        <f>COUNTIF(W9:W69,"DNS")</f>
        <v>0</v>
      </c>
    </row>
    <row r="86" spans="4:24" ht="12">
      <c r="D86" s="121">
        <f>SUM(D77:D85)</f>
        <v>0</v>
      </c>
      <c r="H86" s="121">
        <f>SUM(H77:H85)</f>
        <v>61</v>
      </c>
      <c r="L86" s="121">
        <f>SUM(L77:L85)</f>
        <v>61</v>
      </c>
      <c r="P86" s="121">
        <f>SUM(P77:P85)</f>
        <v>61</v>
      </c>
      <c r="S86" s="6"/>
      <c r="T86" s="121">
        <f>SUM(T77:T85)</f>
        <v>61</v>
      </c>
      <c r="X86" s="121">
        <f>SUM(X77:X85)</f>
        <v>61</v>
      </c>
    </row>
    <row r="87" ht="12">
      <c r="AB87" s="122" t="s">
        <v>174</v>
      </c>
    </row>
    <row r="88" spans="29:34" ht="12">
      <c r="AC88" s="260" t="str">
        <f>C5</f>
        <v>Eston</v>
      </c>
      <c r="AD88" s="165" t="str">
        <f>G5</f>
        <v>Stokesley</v>
      </c>
      <c r="AE88" s="166" t="str">
        <f>K5</f>
        <v>Guisborough</v>
      </c>
      <c r="AF88" s="166" t="str">
        <f>O5</f>
        <v>Northallerton</v>
      </c>
      <c r="AG88" s="166" t="str">
        <f>S5</f>
        <v>Saltburn &amp; Marske</v>
      </c>
      <c r="AH88" s="166" t="str">
        <f>W5</f>
        <v>Eston</v>
      </c>
    </row>
    <row r="89" spans="28:34" ht="12.75" thickBot="1">
      <c r="AB89" s="6" t="s">
        <v>87</v>
      </c>
      <c r="AC89" s="260">
        <f>D77</f>
        <v>0</v>
      </c>
      <c r="AD89" s="165">
        <f>H77</f>
        <v>11</v>
      </c>
      <c r="AE89" s="166">
        <f>L77</f>
        <v>22</v>
      </c>
      <c r="AF89" s="166">
        <f>P77</f>
        <v>16</v>
      </c>
      <c r="AG89" s="166">
        <f>T77</f>
        <v>10</v>
      </c>
      <c r="AH89" s="166">
        <f>X77</f>
        <v>2</v>
      </c>
    </row>
    <row r="90" spans="4:34" ht="12">
      <c r="D90" s="261"/>
      <c r="E90" s="95"/>
      <c r="F90" s="262"/>
      <c r="H90" s="167" t="s">
        <v>130</v>
      </c>
      <c r="I90" s="168"/>
      <c r="J90" s="169"/>
      <c r="AB90" s="6" t="s">
        <v>88</v>
      </c>
      <c r="AC90" s="260">
        <f aca="true" t="shared" si="15" ref="AC90:AC97">D78</f>
        <v>0</v>
      </c>
      <c r="AD90" s="165">
        <f aca="true" t="shared" si="16" ref="AD90:AD97">H78</f>
        <v>17</v>
      </c>
      <c r="AE90" s="166">
        <f aca="true" t="shared" si="17" ref="AE90:AE97">L78</f>
        <v>19</v>
      </c>
      <c r="AF90" s="166">
        <f aca="true" t="shared" si="18" ref="AF90:AF97">P78</f>
        <v>11</v>
      </c>
      <c r="AG90" s="166">
        <f aca="true" t="shared" si="19" ref="AG90:AG97">T78</f>
        <v>11</v>
      </c>
      <c r="AH90" s="166">
        <f aca="true" t="shared" si="20" ref="AH90:AH97">X78</f>
        <v>3</v>
      </c>
    </row>
    <row r="91" spans="4:34" ht="12">
      <c r="D91" s="261"/>
      <c r="E91" s="95"/>
      <c r="F91" s="262"/>
      <c r="H91" s="170">
        <f>LARGE(C71:Z71,6)</f>
        <v>0</v>
      </c>
      <c r="I91" s="95">
        <v>6</v>
      </c>
      <c r="J91" s="171"/>
      <c r="AB91" s="6" t="s">
        <v>89</v>
      </c>
      <c r="AC91" s="260">
        <f t="shared" si="15"/>
        <v>0</v>
      </c>
      <c r="AD91" s="165">
        <f t="shared" si="16"/>
        <v>15</v>
      </c>
      <c r="AE91" s="166">
        <f t="shared" si="17"/>
        <v>9</v>
      </c>
      <c r="AF91" s="166">
        <f t="shared" si="18"/>
        <v>18</v>
      </c>
      <c r="AG91" s="166">
        <f t="shared" si="19"/>
        <v>9</v>
      </c>
      <c r="AH91" s="166">
        <f t="shared" si="20"/>
        <v>9</v>
      </c>
    </row>
    <row r="92" spans="4:34" ht="12">
      <c r="D92" s="261"/>
      <c r="E92" s="95"/>
      <c r="F92" s="262"/>
      <c r="H92" s="170">
        <f>LARGE(C71:Z71,5)</f>
        <v>108</v>
      </c>
      <c r="I92" s="95">
        <v>5</v>
      </c>
      <c r="J92" s="171"/>
      <c r="AB92" s="6" t="s">
        <v>90</v>
      </c>
      <c r="AC92" s="260">
        <f t="shared" si="15"/>
        <v>0</v>
      </c>
      <c r="AD92" s="165">
        <f t="shared" si="16"/>
        <v>9</v>
      </c>
      <c r="AE92" s="166">
        <f t="shared" si="17"/>
        <v>7</v>
      </c>
      <c r="AF92" s="166">
        <f t="shared" si="18"/>
        <v>9</v>
      </c>
      <c r="AG92" s="166">
        <f t="shared" si="19"/>
        <v>13</v>
      </c>
      <c r="AH92" s="166">
        <f t="shared" si="20"/>
        <v>18</v>
      </c>
    </row>
    <row r="93" spans="4:34" ht="12">
      <c r="D93" s="261"/>
      <c r="E93" s="95"/>
      <c r="F93" s="262"/>
      <c r="H93" s="170">
        <f>LARGE(C71:Z71,4)</f>
        <v>160</v>
      </c>
      <c r="I93" s="95">
        <v>4</v>
      </c>
      <c r="J93" s="171"/>
      <c r="AB93" s="6" t="s">
        <v>180</v>
      </c>
      <c r="AC93" s="260">
        <f t="shared" si="15"/>
        <v>0</v>
      </c>
      <c r="AD93" s="165">
        <f t="shared" si="16"/>
        <v>8</v>
      </c>
      <c r="AE93" s="166">
        <f t="shared" si="17"/>
        <v>0</v>
      </c>
      <c r="AF93" s="166">
        <f t="shared" si="18"/>
        <v>4</v>
      </c>
      <c r="AG93" s="166">
        <f t="shared" si="19"/>
        <v>13</v>
      </c>
      <c r="AH93" s="166">
        <f t="shared" si="20"/>
        <v>23</v>
      </c>
    </row>
    <row r="94" spans="4:34" ht="12">
      <c r="D94" s="261"/>
      <c r="E94" s="95"/>
      <c r="F94" s="262"/>
      <c r="H94" s="170">
        <f>LARGE(C71:Z71,3)</f>
        <v>194</v>
      </c>
      <c r="I94" s="95">
        <v>3</v>
      </c>
      <c r="J94" s="171"/>
      <c r="AB94" s="6" t="s">
        <v>196</v>
      </c>
      <c r="AC94" s="260">
        <f t="shared" si="15"/>
        <v>0</v>
      </c>
      <c r="AD94" s="165">
        <f t="shared" si="16"/>
        <v>0</v>
      </c>
      <c r="AE94" s="166">
        <f t="shared" si="17"/>
        <v>0</v>
      </c>
      <c r="AF94" s="166">
        <f t="shared" si="18"/>
        <v>0</v>
      </c>
      <c r="AG94" s="166">
        <f t="shared" si="19"/>
        <v>0</v>
      </c>
      <c r="AH94" s="166">
        <f t="shared" si="20"/>
        <v>0</v>
      </c>
    </row>
    <row r="95" spans="4:34" ht="12">
      <c r="D95" s="261"/>
      <c r="E95" s="95"/>
      <c r="F95" s="262"/>
      <c r="H95" s="170">
        <f>LARGE(C71:Z71,2)</f>
        <v>200</v>
      </c>
      <c r="I95" s="95">
        <v>2</v>
      </c>
      <c r="J95" s="171"/>
      <c r="AB95" s="6" t="s">
        <v>13</v>
      </c>
      <c r="AC95" s="260">
        <f t="shared" si="15"/>
        <v>0</v>
      </c>
      <c r="AD95" s="165">
        <f t="shared" si="16"/>
        <v>1</v>
      </c>
      <c r="AE95" s="166">
        <f t="shared" si="17"/>
        <v>4</v>
      </c>
      <c r="AF95" s="166">
        <f t="shared" si="18"/>
        <v>3</v>
      </c>
      <c r="AG95" s="166">
        <f t="shared" si="19"/>
        <v>3</v>
      </c>
      <c r="AH95" s="166">
        <f t="shared" si="20"/>
        <v>6</v>
      </c>
    </row>
    <row r="96" spans="4:34" ht="12.75" thickBot="1">
      <c r="D96" s="261"/>
      <c r="E96" s="95"/>
      <c r="F96" s="262"/>
      <c r="H96" s="172">
        <f>LARGE(C71:Z71,1)</f>
        <v>227</v>
      </c>
      <c r="I96" s="173">
        <v>1</v>
      </c>
      <c r="J96" s="174"/>
      <c r="AB96" s="6" t="s">
        <v>12</v>
      </c>
      <c r="AC96" s="260">
        <f t="shared" si="15"/>
        <v>0</v>
      </c>
      <c r="AD96" s="165">
        <f t="shared" si="16"/>
        <v>0</v>
      </c>
      <c r="AE96" s="166">
        <f t="shared" si="17"/>
        <v>0</v>
      </c>
      <c r="AF96" s="166">
        <f t="shared" si="18"/>
        <v>0</v>
      </c>
      <c r="AG96" s="166">
        <f t="shared" si="19"/>
        <v>2</v>
      </c>
      <c r="AH96" s="166">
        <f t="shared" si="20"/>
        <v>0</v>
      </c>
    </row>
    <row r="97" spans="4:34" ht="12">
      <c r="D97" s="261"/>
      <c r="E97" s="95"/>
      <c r="F97" s="262"/>
      <c r="H97" s="6"/>
      <c r="J97" s="6"/>
      <c r="AB97" s="6" t="s">
        <v>177</v>
      </c>
      <c r="AC97" s="260">
        <f t="shared" si="15"/>
        <v>0</v>
      </c>
      <c r="AD97" s="165">
        <f t="shared" si="16"/>
        <v>0</v>
      </c>
      <c r="AE97" s="166">
        <f t="shared" si="17"/>
        <v>0</v>
      </c>
      <c r="AF97" s="166">
        <f t="shared" si="18"/>
        <v>0</v>
      </c>
      <c r="AG97" s="166">
        <f t="shared" si="19"/>
        <v>0</v>
      </c>
      <c r="AH97" s="166">
        <f t="shared" si="20"/>
        <v>0</v>
      </c>
    </row>
  </sheetData>
  <sheetProtection/>
  <mergeCells count="24">
    <mergeCell ref="N3:O3"/>
    <mergeCell ref="W5:Z5"/>
    <mergeCell ref="A5:B5"/>
    <mergeCell ref="G5:J5"/>
    <mergeCell ref="K5:N5"/>
    <mergeCell ref="O5:R5"/>
    <mergeCell ref="S5:V5"/>
    <mergeCell ref="C5:F5"/>
    <mergeCell ref="W71:Z71"/>
    <mergeCell ref="W72:Z72"/>
    <mergeCell ref="G71:J71"/>
    <mergeCell ref="G72:J72"/>
    <mergeCell ref="K71:N71"/>
    <mergeCell ref="K72:N72"/>
    <mergeCell ref="O6:R6"/>
    <mergeCell ref="S6:V6"/>
    <mergeCell ref="S71:V71"/>
    <mergeCell ref="S72:V72"/>
    <mergeCell ref="A71:B71"/>
    <mergeCell ref="A72:B72"/>
    <mergeCell ref="O71:R71"/>
    <mergeCell ref="O72:R72"/>
    <mergeCell ref="C71:F71"/>
    <mergeCell ref="C72:F72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3"/>
  <rowBreaks count="3" manualBreakCount="3">
    <brk id="74" max="255" man="1"/>
    <brk id="104" max="65535" man="1"/>
    <brk id="72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29"/>
  <sheetViews>
    <sheetView zoomScalePageLayoutView="0" workbookViewId="0" topLeftCell="A1">
      <selection activeCell="A11" sqref="A11:A16"/>
    </sheetView>
  </sheetViews>
  <sheetFormatPr defaultColWidth="9.140625" defaultRowHeight="12.75"/>
  <sheetData>
    <row r="4" ht="12.75">
      <c r="A4" s="366" t="s">
        <v>85</v>
      </c>
    </row>
    <row r="6" ht="15.75">
      <c r="A6" s="365" t="s">
        <v>462</v>
      </c>
    </row>
    <row r="11" ht="12.75">
      <c r="A11" s="366" t="s">
        <v>468</v>
      </c>
    </row>
    <row r="12" ht="15.75">
      <c r="A12" s="368" t="s">
        <v>463</v>
      </c>
    </row>
    <row r="13" ht="15.75">
      <c r="A13" s="368" t="s">
        <v>464</v>
      </c>
    </row>
    <row r="14" ht="15.75">
      <c r="A14" s="368" t="s">
        <v>465</v>
      </c>
    </row>
    <row r="15" ht="15.75">
      <c r="A15" s="368" t="s">
        <v>466</v>
      </c>
    </row>
    <row r="16" ht="15.75">
      <c r="A16" s="368" t="s">
        <v>467</v>
      </c>
    </row>
    <row r="29" ht="12.75">
      <c r="S29" s="366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C1">
      <selection activeCell="C15" sqref="C15"/>
    </sheetView>
  </sheetViews>
  <sheetFormatPr defaultColWidth="9.140625" defaultRowHeight="12.75"/>
  <sheetData>
    <row r="1" spans="1:26" s="1" customFormat="1" ht="28.5" customHeight="1">
      <c r="A1" s="7" t="s">
        <v>0</v>
      </c>
      <c r="B1" s="34"/>
      <c r="C1" s="12"/>
      <c r="D1" s="12"/>
      <c r="E1" s="12"/>
      <c r="F1" s="41"/>
      <c r="G1" s="12"/>
      <c r="H1" s="12"/>
      <c r="I1" s="12"/>
      <c r="J1" s="41"/>
      <c r="K1" s="12"/>
      <c r="L1" s="12"/>
      <c r="M1" s="12"/>
      <c r="N1" s="43"/>
      <c r="O1" s="13"/>
      <c r="P1" s="12"/>
      <c r="Q1" s="14"/>
      <c r="R1" s="41"/>
      <c r="S1" s="12"/>
      <c r="T1" s="12"/>
      <c r="U1" s="12"/>
      <c r="V1" s="41"/>
      <c r="W1" s="12"/>
      <c r="X1" s="12"/>
      <c r="Y1" s="12"/>
      <c r="Z1" s="41"/>
    </row>
    <row r="2" spans="1:26" s="1" customFormat="1" ht="28.5" customHeight="1">
      <c r="A2" s="7"/>
      <c r="B2" s="34"/>
      <c r="C2" s="12"/>
      <c r="D2" s="12"/>
      <c r="E2" s="12"/>
      <c r="F2" s="41"/>
      <c r="G2" s="12"/>
      <c r="H2" s="12"/>
      <c r="I2" s="12"/>
      <c r="J2" s="41"/>
      <c r="K2" s="12"/>
      <c r="L2" s="12"/>
      <c r="M2" s="12"/>
      <c r="N2" s="43"/>
      <c r="O2" s="12"/>
      <c r="P2" s="12"/>
      <c r="Q2" s="12"/>
      <c r="R2" s="41"/>
      <c r="S2" s="12"/>
      <c r="T2" s="12"/>
      <c r="U2" s="12"/>
      <c r="V2" s="41"/>
      <c r="W2" s="12"/>
      <c r="X2" s="12"/>
      <c r="Y2" s="12"/>
      <c r="Z2" s="41"/>
    </row>
    <row r="3" spans="2:26" s="1" customFormat="1" ht="16.5" customHeight="1">
      <c r="B3" s="68" t="s">
        <v>126</v>
      </c>
      <c r="C3" s="83" t="str">
        <f>'Moors League'!C3</f>
        <v>Eston Leisure Centre</v>
      </c>
      <c r="D3" s="3"/>
      <c r="F3" s="42"/>
      <c r="G3" s="83">
        <f>'Moors League'!G3</f>
        <v>0</v>
      </c>
      <c r="H3" s="3"/>
      <c r="J3" s="42"/>
      <c r="L3" s="2"/>
      <c r="N3" s="431" t="s">
        <v>127</v>
      </c>
      <c r="O3" s="431"/>
      <c r="P3" s="84" t="str">
        <f>'Moors League'!P3</f>
        <v>6th July 2019</v>
      </c>
      <c r="R3" s="42"/>
      <c r="T3" s="3"/>
      <c r="V3" s="42"/>
      <c r="X3" s="3"/>
      <c r="Z3" s="42"/>
    </row>
    <row r="4" spans="2:26" s="1" customFormat="1" ht="16.5" customHeight="1">
      <c r="B4" s="68"/>
      <c r="C4" s="69"/>
      <c r="D4" s="3"/>
      <c r="F4" s="42"/>
      <c r="G4" s="69"/>
      <c r="H4" s="3"/>
      <c r="J4" s="42"/>
      <c r="L4" s="2"/>
      <c r="N4" s="42"/>
      <c r="P4" s="3"/>
      <c r="R4" s="42"/>
      <c r="T4" s="3"/>
      <c r="V4" s="42"/>
      <c r="X4" s="3"/>
      <c r="Z4" s="42"/>
    </row>
    <row r="5" ht="13.5" thickBot="1"/>
    <row r="6" spans="1:26" s="4" customFormat="1" ht="14.25">
      <c r="A6" s="426" t="s">
        <v>1</v>
      </c>
      <c r="B6" s="428"/>
      <c r="C6" s="426" t="str">
        <f>'Moors League'!C5:F5</f>
        <v>Eston</v>
      </c>
      <c r="D6" s="427"/>
      <c r="E6" s="427"/>
      <c r="F6" s="428"/>
      <c r="G6" s="426" t="str">
        <f>'Moors League'!G5:J5</f>
        <v>Stokesley</v>
      </c>
      <c r="H6" s="427"/>
      <c r="I6" s="427"/>
      <c r="J6" s="428"/>
      <c r="K6" s="427" t="str">
        <f>'Moors League'!K5:N5</f>
        <v>Guisborough</v>
      </c>
      <c r="L6" s="427"/>
      <c r="M6" s="427"/>
      <c r="N6" s="428"/>
      <c r="O6" s="426" t="str">
        <f>'Moors League'!O5:R5</f>
        <v>Northallerton</v>
      </c>
      <c r="P6" s="427"/>
      <c r="Q6" s="427"/>
      <c r="R6" s="428"/>
      <c r="S6" s="426" t="str">
        <f>'Moors League'!S5:V5</f>
        <v>Saltburn &amp; Marske</v>
      </c>
      <c r="T6" s="427"/>
      <c r="U6" s="427"/>
      <c r="V6" s="428"/>
      <c r="W6" s="426" t="str">
        <f>'Moors League'!W5:Z5</f>
        <v>Eston</v>
      </c>
      <c r="X6" s="427"/>
      <c r="Y6" s="427"/>
      <c r="Z6" s="428"/>
    </row>
    <row r="7" spans="1:26" s="5" customFormat="1" ht="12.75">
      <c r="A7" s="16"/>
      <c r="B7" s="17"/>
      <c r="C7" s="20" t="s">
        <v>195</v>
      </c>
      <c r="D7" s="8"/>
      <c r="E7" s="8"/>
      <c r="F7" s="21"/>
      <c r="G7" s="20" t="s">
        <v>2</v>
      </c>
      <c r="H7" s="8"/>
      <c r="I7" s="8"/>
      <c r="J7" s="21"/>
      <c r="K7" s="15" t="s">
        <v>3</v>
      </c>
      <c r="L7" s="8"/>
      <c r="M7" s="8"/>
      <c r="N7" s="21"/>
      <c r="O7" s="20" t="s">
        <v>4</v>
      </c>
      <c r="P7" s="8"/>
      <c r="Q7" s="8"/>
      <c r="R7" s="21"/>
      <c r="S7" s="20" t="s">
        <v>179</v>
      </c>
      <c r="T7" s="8"/>
      <c r="U7" s="8"/>
      <c r="V7" s="21"/>
      <c r="W7" s="20" t="s">
        <v>188</v>
      </c>
      <c r="X7" s="8"/>
      <c r="Y7" s="8"/>
      <c r="Z7" s="21"/>
    </row>
    <row r="8" spans="1:26" s="6" customFormat="1" ht="19.5" customHeight="1">
      <c r="A8" s="414" t="s">
        <v>14</v>
      </c>
      <c r="B8" s="415"/>
      <c r="C8" s="408">
        <f>SUM('Moors League'!C71:F71)</f>
        <v>0</v>
      </c>
      <c r="D8" s="409"/>
      <c r="E8" s="409"/>
      <c r="F8" s="410"/>
      <c r="G8" s="408">
        <f>SUM('Moors League'!G71:J71)</f>
        <v>194</v>
      </c>
      <c r="H8" s="409"/>
      <c r="I8" s="409"/>
      <c r="J8" s="410"/>
      <c r="K8" s="408">
        <f>SUM('Moors League'!K71:N71)</f>
        <v>227</v>
      </c>
      <c r="L8" s="409"/>
      <c r="M8" s="409"/>
      <c r="N8" s="410"/>
      <c r="O8" s="408">
        <f>SUM('Moors League'!O71:R71)</f>
        <v>200</v>
      </c>
      <c r="P8" s="409"/>
      <c r="Q8" s="409"/>
      <c r="R8" s="410"/>
      <c r="S8" s="408">
        <f>SUM('Moors League'!S71:V71)</f>
        <v>160</v>
      </c>
      <c r="T8" s="409"/>
      <c r="U8" s="409"/>
      <c r="V8" s="410"/>
      <c r="W8" s="408">
        <f>SUM('Moors League'!W71:Z71)</f>
        <v>108</v>
      </c>
      <c r="X8" s="409"/>
      <c r="Y8" s="409"/>
      <c r="Z8" s="410"/>
    </row>
    <row r="9" spans="1:26" s="1" customFormat="1" ht="19.5" customHeight="1">
      <c r="A9" s="429" t="s">
        <v>10</v>
      </c>
      <c r="B9" s="430"/>
      <c r="C9" s="408">
        <f>SUM('Moors League'!C72:F72)</f>
        <v>6</v>
      </c>
      <c r="D9" s="409"/>
      <c r="E9" s="409"/>
      <c r="F9" s="410"/>
      <c r="G9" s="408">
        <f>SUM('Moors League'!G72:J72)</f>
        <v>3</v>
      </c>
      <c r="H9" s="409"/>
      <c r="I9" s="409"/>
      <c r="J9" s="410"/>
      <c r="K9" s="408">
        <f>SUM('Moors League'!K72:N72)</f>
        <v>1</v>
      </c>
      <c r="L9" s="409"/>
      <c r="M9" s="409"/>
      <c r="N9" s="410"/>
      <c r="O9" s="408">
        <f>SUM('Moors League'!O72:R72)</f>
        <v>2</v>
      </c>
      <c r="P9" s="409"/>
      <c r="Q9" s="409"/>
      <c r="R9" s="410"/>
      <c r="S9" s="408">
        <f>'Moors League'!S72:V72</f>
        <v>4</v>
      </c>
      <c r="T9" s="409"/>
      <c r="U9" s="409"/>
      <c r="V9" s="410"/>
      <c r="W9" s="408">
        <f>'Moors League'!W72:Z72</f>
        <v>5</v>
      </c>
      <c r="X9" s="409"/>
      <c r="Y9" s="409"/>
      <c r="Z9" s="410"/>
    </row>
  </sheetData>
  <sheetProtection password="8D01" sheet="1"/>
  <mergeCells count="22">
    <mergeCell ref="G9:J9"/>
    <mergeCell ref="K9:N9"/>
    <mergeCell ref="O9:R9"/>
    <mergeCell ref="S6:V6"/>
    <mergeCell ref="C6:F6"/>
    <mergeCell ref="N3:O3"/>
    <mergeCell ref="A6:B6"/>
    <mergeCell ref="G6:J6"/>
    <mergeCell ref="K6:N6"/>
    <mergeCell ref="O6:R6"/>
    <mergeCell ref="S8:V8"/>
    <mergeCell ref="C8:F8"/>
    <mergeCell ref="W9:Z9"/>
    <mergeCell ref="C9:F9"/>
    <mergeCell ref="W6:Z6"/>
    <mergeCell ref="A8:B8"/>
    <mergeCell ref="G8:J8"/>
    <mergeCell ref="K8:N8"/>
    <mergeCell ref="O8:R8"/>
    <mergeCell ref="W8:Z8"/>
    <mergeCell ref="S9:V9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7109375" style="110" customWidth="1"/>
    <col min="2" max="2" width="14.140625" style="103" bestFit="1" customWidth="1"/>
    <col min="3" max="3" width="19.28125" style="103" bestFit="1" customWidth="1"/>
    <col min="4" max="4" width="22.28125" style="99" customWidth="1"/>
    <col min="5" max="5" width="9.140625" style="30" customWidth="1"/>
    <col min="6" max="6" width="21.140625" style="103" customWidth="1"/>
    <col min="7" max="7" width="10.140625" style="30" bestFit="1" customWidth="1"/>
    <col min="8" max="8" width="8.421875" style="101" bestFit="1" customWidth="1"/>
    <col min="9" max="9" width="9.140625" style="102" customWidth="1"/>
    <col min="10" max="16384" width="9.140625" style="103" customWidth="1"/>
  </cols>
  <sheetData>
    <row r="1" spans="1:6" ht="29.25" customHeight="1">
      <c r="A1" s="432" t="s">
        <v>17</v>
      </c>
      <c r="B1" s="433"/>
      <c r="C1" s="433"/>
      <c r="D1" s="433"/>
      <c r="F1" s="100" t="str">
        <f>'Moors League'!AC88</f>
        <v>Eston</v>
      </c>
    </row>
    <row r="2" spans="1:9" s="104" customFormat="1" ht="18.75">
      <c r="A2" s="434" t="s">
        <v>126</v>
      </c>
      <c r="B2" s="434"/>
      <c r="C2" s="97" t="str">
        <f>'Moors League'!C3</f>
        <v>Eston Leisure Centre</v>
      </c>
      <c r="D2" s="97"/>
      <c r="E2" s="104" t="s">
        <v>18</v>
      </c>
      <c r="F2" s="105" t="str">
        <f>'Moors League'!P3</f>
        <v>6th July 2019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54" t="s">
        <v>91</v>
      </c>
      <c r="C4" s="54" t="s">
        <v>92</v>
      </c>
      <c r="D4" s="285" t="s">
        <v>206</v>
      </c>
      <c r="E4" s="251">
        <f>'Moors League'!D9</f>
        <v>0</v>
      </c>
      <c r="F4" s="122"/>
      <c r="G4" s="33"/>
      <c r="H4" s="48"/>
      <c r="I4" s="71">
        <f>'Moors League'!E9</f>
        <v>0</v>
      </c>
    </row>
    <row r="5" spans="1:9" s="98" customFormat="1" ht="21.75" customHeight="1">
      <c r="A5" s="109">
        <v>2</v>
      </c>
      <c r="B5" s="55" t="s">
        <v>93</v>
      </c>
      <c r="C5" s="55" t="s">
        <v>92</v>
      </c>
      <c r="D5" s="286" t="s">
        <v>207</v>
      </c>
      <c r="E5" s="251">
        <f>'Moors League'!D10</f>
        <v>0</v>
      </c>
      <c r="F5" s="252"/>
      <c r="G5" s="25"/>
      <c r="H5" s="48"/>
      <c r="I5" s="71">
        <f>'Moors League'!E10</f>
        <v>0</v>
      </c>
    </row>
    <row r="6" spans="1:9" s="98" customFormat="1" ht="21.75" customHeight="1">
      <c r="A6" s="109">
        <v>3</v>
      </c>
      <c r="B6" s="54" t="s">
        <v>94</v>
      </c>
      <c r="C6" s="54" t="s">
        <v>95</v>
      </c>
      <c r="D6" s="286" t="s">
        <v>208</v>
      </c>
      <c r="E6" s="251">
        <f>'Moors League'!D11</f>
        <v>0</v>
      </c>
      <c r="F6" s="253"/>
      <c r="G6" s="27"/>
      <c r="H6" s="48"/>
      <c r="I6" s="71">
        <f>'Moors League'!E11</f>
        <v>0</v>
      </c>
    </row>
    <row r="7" spans="1:9" s="98" customFormat="1" ht="21.75" customHeight="1">
      <c r="A7" s="109">
        <v>4</v>
      </c>
      <c r="B7" s="54" t="s">
        <v>96</v>
      </c>
      <c r="C7" s="54" t="s">
        <v>95</v>
      </c>
      <c r="D7" s="287" t="s">
        <v>209</v>
      </c>
      <c r="E7" s="251">
        <f>'Moors League'!D12</f>
        <v>0</v>
      </c>
      <c r="F7" s="253"/>
      <c r="G7" s="27"/>
      <c r="H7" s="48"/>
      <c r="I7" s="71">
        <f>'Moors League'!E12</f>
        <v>0</v>
      </c>
    </row>
    <row r="8" spans="1:9" s="98" customFormat="1" ht="21.75" customHeight="1">
      <c r="A8" s="109">
        <v>5</v>
      </c>
      <c r="B8" s="54" t="s">
        <v>97</v>
      </c>
      <c r="C8" s="54" t="s">
        <v>98</v>
      </c>
      <c r="D8" s="285" t="s">
        <v>210</v>
      </c>
      <c r="E8" s="251">
        <f>'Moors League'!D13</f>
        <v>0</v>
      </c>
      <c r="F8" s="6"/>
      <c r="G8" s="25"/>
      <c r="H8" s="48"/>
      <c r="I8" s="71">
        <f>'Moors League'!E13</f>
        <v>0</v>
      </c>
    </row>
    <row r="9" spans="1:9" s="98" customFormat="1" ht="21.75" customHeight="1">
      <c r="A9" s="109">
        <v>6</v>
      </c>
      <c r="B9" s="54" t="s">
        <v>99</v>
      </c>
      <c r="C9" s="54" t="s">
        <v>98</v>
      </c>
      <c r="D9" s="287" t="s">
        <v>211</v>
      </c>
      <c r="E9" s="251">
        <f>'Moors League'!D14</f>
        <v>0</v>
      </c>
      <c r="F9" s="6"/>
      <c r="G9" s="25"/>
      <c r="H9" s="48"/>
      <c r="I9" s="71">
        <f>'Moors League'!E14</f>
        <v>0</v>
      </c>
    </row>
    <row r="10" spans="1:9" s="98" customFormat="1" ht="21.75" customHeight="1">
      <c r="A10" s="109">
        <v>7</v>
      </c>
      <c r="B10" s="54" t="s">
        <v>100</v>
      </c>
      <c r="C10" s="54" t="s">
        <v>101</v>
      </c>
      <c r="D10" s="287" t="s">
        <v>212</v>
      </c>
      <c r="E10" s="251">
        <f>'Moors League'!D15</f>
        <v>0</v>
      </c>
      <c r="F10" s="85"/>
      <c r="G10" s="25"/>
      <c r="H10" s="48"/>
      <c r="I10" s="71">
        <f>'Moors League'!E15</f>
        <v>0</v>
      </c>
    </row>
    <row r="11" spans="1:9" s="98" customFormat="1" ht="21.75" customHeight="1">
      <c r="A11" s="109">
        <v>8</v>
      </c>
      <c r="B11" s="54" t="s">
        <v>102</v>
      </c>
      <c r="C11" s="54" t="s">
        <v>101</v>
      </c>
      <c r="D11" s="287" t="s">
        <v>213</v>
      </c>
      <c r="E11" s="251">
        <f>'Moors League'!D16</f>
        <v>0</v>
      </c>
      <c r="F11" s="6"/>
      <c r="G11" s="25"/>
      <c r="H11" s="48"/>
      <c r="I11" s="71">
        <f>'Moors League'!E16</f>
        <v>0</v>
      </c>
    </row>
    <row r="12" spans="1:9" s="98" customFormat="1" ht="21.75" customHeight="1">
      <c r="A12" s="109">
        <v>9</v>
      </c>
      <c r="B12" s="54" t="s">
        <v>103</v>
      </c>
      <c r="C12" s="54" t="s">
        <v>104</v>
      </c>
      <c r="D12" s="285" t="s">
        <v>210</v>
      </c>
      <c r="E12" s="251">
        <f>'Moors League'!D17</f>
        <v>0</v>
      </c>
      <c r="F12" s="252"/>
      <c r="G12" s="25"/>
      <c r="H12" s="48"/>
      <c r="I12" s="71">
        <f>'Moors League'!E17</f>
        <v>0</v>
      </c>
    </row>
    <row r="13" spans="1:9" s="98" customFormat="1" ht="21.75" customHeight="1">
      <c r="A13" s="109">
        <v>10</v>
      </c>
      <c r="B13" s="54" t="s">
        <v>105</v>
      </c>
      <c r="C13" s="54" t="s">
        <v>104</v>
      </c>
      <c r="D13" s="285" t="s">
        <v>214</v>
      </c>
      <c r="E13" s="251">
        <f>'Moors League'!D18</f>
        <v>0</v>
      </c>
      <c r="F13" s="6"/>
      <c r="G13" s="25"/>
      <c r="H13" s="48"/>
      <c r="I13" s="71">
        <f>'Moors League'!E18</f>
        <v>0</v>
      </c>
    </row>
    <row r="14" spans="1:9" s="98" customFormat="1" ht="21.75" customHeight="1">
      <c r="A14" s="109">
        <v>11</v>
      </c>
      <c r="B14" s="54" t="s">
        <v>91</v>
      </c>
      <c r="C14" s="54" t="s">
        <v>106</v>
      </c>
      <c r="D14" s="298" t="s">
        <v>215</v>
      </c>
      <c r="E14" s="254" t="s">
        <v>19</v>
      </c>
      <c r="F14" s="299" t="s">
        <v>226</v>
      </c>
      <c r="G14" s="59" t="s">
        <v>20</v>
      </c>
      <c r="H14" s="63"/>
      <c r="I14" s="53"/>
    </row>
    <row r="15" spans="1:9" s="98" customFormat="1" ht="21.75" customHeight="1">
      <c r="A15" s="109"/>
      <c r="B15" s="54"/>
      <c r="C15" s="54"/>
      <c r="D15" s="288" t="s">
        <v>206</v>
      </c>
      <c r="E15" s="254" t="s">
        <v>21</v>
      </c>
      <c r="F15" s="299" t="s">
        <v>240</v>
      </c>
      <c r="G15" s="59" t="s">
        <v>22</v>
      </c>
      <c r="H15" s="58">
        <f>'Moors League'!D19</f>
        <v>0</v>
      </c>
      <c r="I15" s="71">
        <f>'Moors League'!E19</f>
        <v>0</v>
      </c>
    </row>
    <row r="16" spans="1:9" s="98" customFormat="1" ht="21.75" customHeight="1">
      <c r="A16" s="109">
        <v>12</v>
      </c>
      <c r="B16" s="54" t="s">
        <v>93</v>
      </c>
      <c r="C16" s="54" t="s">
        <v>106</v>
      </c>
      <c r="D16" s="288" t="s">
        <v>216</v>
      </c>
      <c r="E16" s="254" t="s">
        <v>19</v>
      </c>
      <c r="F16" s="299" t="s">
        <v>227</v>
      </c>
      <c r="G16" s="59" t="s">
        <v>20</v>
      </c>
      <c r="H16" s="47"/>
      <c r="I16" s="53"/>
    </row>
    <row r="17" spans="1:9" s="98" customFormat="1" ht="21.75" customHeight="1">
      <c r="A17" s="109"/>
      <c r="B17" s="54"/>
      <c r="C17" s="54"/>
      <c r="D17" s="288" t="s">
        <v>207</v>
      </c>
      <c r="E17" s="254" t="s">
        <v>21</v>
      </c>
      <c r="F17" s="299" t="s">
        <v>241</v>
      </c>
      <c r="G17" s="59" t="s">
        <v>22</v>
      </c>
      <c r="H17" s="58">
        <f>'Moors League'!D20</f>
        <v>0</v>
      </c>
      <c r="I17" s="71">
        <f>'Moors League'!E20</f>
        <v>0</v>
      </c>
    </row>
    <row r="18" spans="1:9" s="98" customFormat="1" ht="21.75" customHeight="1">
      <c r="A18" s="109">
        <v>13</v>
      </c>
      <c r="B18" s="54" t="s">
        <v>94</v>
      </c>
      <c r="C18" s="54" t="s">
        <v>107</v>
      </c>
      <c r="D18" s="289" t="s">
        <v>217</v>
      </c>
      <c r="E18" s="254"/>
      <c r="F18" s="301" t="s">
        <v>235</v>
      </c>
      <c r="G18" s="64"/>
      <c r="H18" s="47"/>
      <c r="I18" s="53"/>
    </row>
    <row r="19" spans="1:9" s="98" customFormat="1" ht="21.75" customHeight="1">
      <c r="A19" s="109"/>
      <c r="B19" s="54"/>
      <c r="C19" s="54"/>
      <c r="D19" s="289" t="s">
        <v>218</v>
      </c>
      <c r="E19" s="255"/>
      <c r="F19" s="301" t="s">
        <v>242</v>
      </c>
      <c r="G19" s="64"/>
      <c r="H19" s="58">
        <f>'Moors League'!D21</f>
        <v>0</v>
      </c>
      <c r="I19" s="71">
        <f>'Moors League'!E21</f>
        <v>0</v>
      </c>
    </row>
    <row r="20" spans="1:9" s="98" customFormat="1" ht="21.75" customHeight="1">
      <c r="A20" s="109">
        <v>14</v>
      </c>
      <c r="B20" s="54" t="s">
        <v>96</v>
      </c>
      <c r="C20" s="54" t="s">
        <v>107</v>
      </c>
      <c r="D20" s="290" t="s">
        <v>219</v>
      </c>
      <c r="E20" s="254"/>
      <c r="F20" s="302" t="s">
        <v>225</v>
      </c>
      <c r="G20" s="64"/>
      <c r="H20" s="47"/>
      <c r="I20" s="53"/>
    </row>
    <row r="21" spans="1:9" s="98" customFormat="1" ht="21.75" customHeight="1">
      <c r="A21" s="109"/>
      <c r="B21" s="54"/>
      <c r="C21" s="54"/>
      <c r="D21" s="290" t="s">
        <v>220</v>
      </c>
      <c r="E21" s="254"/>
      <c r="F21" s="303" t="s">
        <v>243</v>
      </c>
      <c r="G21" s="64"/>
      <c r="H21" s="58">
        <f>'Moors League'!D22</f>
        <v>0</v>
      </c>
      <c r="I21" s="71">
        <f>'Moors League'!E22</f>
        <v>0</v>
      </c>
    </row>
    <row r="22" spans="1:9" s="98" customFormat="1" ht="21.75" customHeight="1">
      <c r="A22" s="109">
        <v>15</v>
      </c>
      <c r="B22" s="54" t="s">
        <v>103</v>
      </c>
      <c r="C22" s="54" t="s">
        <v>108</v>
      </c>
      <c r="D22" s="289" t="s">
        <v>210</v>
      </c>
      <c r="E22" s="251">
        <f>'Moors League'!D23</f>
        <v>0</v>
      </c>
      <c r="F22" s="304"/>
      <c r="G22" s="25"/>
      <c r="H22" s="48"/>
      <c r="I22" s="71">
        <f>'Moors League'!E23</f>
        <v>0</v>
      </c>
    </row>
    <row r="23" spans="1:9" s="98" customFormat="1" ht="21.75" customHeight="1">
      <c r="A23" s="109">
        <v>16</v>
      </c>
      <c r="B23" s="54" t="s">
        <v>105</v>
      </c>
      <c r="C23" s="54" t="s">
        <v>108</v>
      </c>
      <c r="D23" s="289" t="s">
        <v>211</v>
      </c>
      <c r="E23" s="251">
        <f>'Moors League'!D24</f>
        <v>0</v>
      </c>
      <c r="F23" s="304"/>
      <c r="G23" s="25"/>
      <c r="H23" s="48"/>
      <c r="I23" s="71">
        <f>'Moors League'!E24</f>
        <v>0</v>
      </c>
    </row>
    <row r="24" spans="1:9" s="98" customFormat="1" ht="21.75" customHeight="1">
      <c r="A24" s="109">
        <v>17</v>
      </c>
      <c r="B24" s="54" t="s">
        <v>100</v>
      </c>
      <c r="C24" s="54" t="s">
        <v>109</v>
      </c>
      <c r="D24" s="289" t="s">
        <v>221</v>
      </c>
      <c r="E24" s="251">
        <f>'Moors League'!D25</f>
        <v>0</v>
      </c>
      <c r="F24" s="304"/>
      <c r="G24" s="25"/>
      <c r="H24" s="48"/>
      <c r="I24" s="71">
        <f>'Moors League'!E25</f>
        <v>0</v>
      </c>
    </row>
    <row r="25" spans="1:9" s="98" customFormat="1" ht="21.75" customHeight="1">
      <c r="A25" s="109">
        <v>18</v>
      </c>
      <c r="B25" s="54" t="s">
        <v>102</v>
      </c>
      <c r="C25" s="54" t="s">
        <v>109</v>
      </c>
      <c r="D25" s="289" t="s">
        <v>222</v>
      </c>
      <c r="E25" s="251">
        <f>'Moors League'!D26</f>
        <v>0</v>
      </c>
      <c r="F25" s="304"/>
      <c r="G25" s="25"/>
      <c r="H25" s="48"/>
      <c r="I25" s="71">
        <f>'Moors League'!E26</f>
        <v>0</v>
      </c>
    </row>
    <row r="26" spans="1:9" s="98" customFormat="1" ht="21.75" customHeight="1">
      <c r="A26" s="109">
        <v>19</v>
      </c>
      <c r="B26" s="54" t="s">
        <v>97</v>
      </c>
      <c r="C26" s="54" t="s">
        <v>110</v>
      </c>
      <c r="D26" s="289" t="s">
        <v>223</v>
      </c>
      <c r="E26" s="251">
        <f>'Moors League'!D27</f>
        <v>0</v>
      </c>
      <c r="F26" s="304"/>
      <c r="G26" s="25"/>
      <c r="H26" s="48"/>
      <c r="I26" s="71">
        <f>'Moors League'!E27</f>
        <v>0</v>
      </c>
    </row>
    <row r="27" spans="1:9" s="98" customFormat="1" ht="21.75" customHeight="1">
      <c r="A27" s="109">
        <v>20</v>
      </c>
      <c r="B27" s="54" t="s">
        <v>99</v>
      </c>
      <c r="C27" s="54" t="s">
        <v>110</v>
      </c>
      <c r="D27" s="289" t="s">
        <v>224</v>
      </c>
      <c r="E27" s="251">
        <f>'Moors League'!D28</f>
        <v>0</v>
      </c>
      <c r="F27" s="304"/>
      <c r="G27" s="25"/>
      <c r="H27" s="48"/>
      <c r="I27" s="71">
        <f>'Moors League'!E28</f>
        <v>0</v>
      </c>
    </row>
    <row r="28" spans="1:9" s="98" customFormat="1" ht="21.75" customHeight="1">
      <c r="A28" s="109">
        <v>21</v>
      </c>
      <c r="B28" s="54" t="s">
        <v>94</v>
      </c>
      <c r="C28" s="54" t="s">
        <v>111</v>
      </c>
      <c r="D28" s="290" t="s">
        <v>217</v>
      </c>
      <c r="E28" s="251">
        <f>'Moors League'!D29</f>
        <v>0</v>
      </c>
      <c r="F28" s="304"/>
      <c r="G28" s="25"/>
      <c r="H28" s="48"/>
      <c r="I28" s="71">
        <f>'Moors League'!E29</f>
        <v>0</v>
      </c>
    </row>
    <row r="29" spans="1:9" s="98" customFormat="1" ht="21.75" customHeight="1">
      <c r="A29" s="109">
        <v>22</v>
      </c>
      <c r="B29" s="54" t="s">
        <v>96</v>
      </c>
      <c r="C29" s="54" t="s">
        <v>111</v>
      </c>
      <c r="D29" s="290" t="s">
        <v>225</v>
      </c>
      <c r="E29" s="251">
        <f>'Moors League'!D30</f>
        <v>0</v>
      </c>
      <c r="F29" s="304"/>
      <c r="G29" s="25"/>
      <c r="H29" s="48"/>
      <c r="I29" s="71">
        <f>'Moors League'!E30</f>
        <v>0</v>
      </c>
    </row>
    <row r="30" spans="1:9" s="98" customFormat="1" ht="21.75" customHeight="1">
      <c r="A30" s="109">
        <v>23</v>
      </c>
      <c r="B30" s="54" t="s">
        <v>91</v>
      </c>
      <c r="C30" s="54" t="s">
        <v>108</v>
      </c>
      <c r="D30" s="290" t="s">
        <v>226</v>
      </c>
      <c r="E30" s="251">
        <f>'Moors League'!D31</f>
        <v>0</v>
      </c>
      <c r="F30" s="304"/>
      <c r="G30" s="25"/>
      <c r="H30" s="48"/>
      <c r="I30" s="71">
        <f>'Moors League'!E31</f>
        <v>0</v>
      </c>
    </row>
    <row r="31" spans="1:9" s="98" customFormat="1" ht="21.75" customHeight="1">
      <c r="A31" s="109">
        <v>24</v>
      </c>
      <c r="B31" s="54" t="s">
        <v>93</v>
      </c>
      <c r="C31" s="54" t="s">
        <v>108</v>
      </c>
      <c r="D31" s="289" t="s">
        <v>227</v>
      </c>
      <c r="E31" s="251">
        <f>'Moors League'!D32</f>
        <v>0</v>
      </c>
      <c r="F31" s="305"/>
      <c r="G31" s="25"/>
      <c r="H31" s="48"/>
      <c r="I31" s="71">
        <f>'Moors League'!E32</f>
        <v>0</v>
      </c>
    </row>
    <row r="32" spans="1:9" s="98" customFormat="1" ht="21.75" customHeight="1">
      <c r="A32" s="109">
        <v>25</v>
      </c>
      <c r="B32" s="54" t="s">
        <v>103</v>
      </c>
      <c r="C32" s="54" t="s">
        <v>106</v>
      </c>
      <c r="D32" s="291" t="s">
        <v>228</v>
      </c>
      <c r="E32" s="254" t="s">
        <v>19</v>
      </c>
      <c r="F32" s="298" t="s">
        <v>210</v>
      </c>
      <c r="G32" s="59" t="s">
        <v>20</v>
      </c>
      <c r="H32" s="48"/>
      <c r="I32" s="53"/>
    </row>
    <row r="33" spans="1:9" s="98" customFormat="1" ht="21.75" customHeight="1">
      <c r="A33" s="109"/>
      <c r="B33" s="54"/>
      <c r="C33" s="54"/>
      <c r="D33" s="288" t="s">
        <v>229</v>
      </c>
      <c r="E33" s="254" t="s">
        <v>21</v>
      </c>
      <c r="F33" s="298" t="s">
        <v>244</v>
      </c>
      <c r="G33" s="59" t="s">
        <v>22</v>
      </c>
      <c r="H33" s="73">
        <f>'Moors League'!D33</f>
        <v>0</v>
      </c>
      <c r="I33" s="71">
        <f>'Moors League'!E33</f>
        <v>0</v>
      </c>
    </row>
    <row r="34" spans="1:9" s="98" customFormat="1" ht="21.75" customHeight="1">
      <c r="A34" s="109">
        <v>26</v>
      </c>
      <c r="B34" s="54" t="s">
        <v>105</v>
      </c>
      <c r="C34" s="54" t="s">
        <v>106</v>
      </c>
      <c r="D34" s="288" t="s">
        <v>214</v>
      </c>
      <c r="E34" s="254" t="s">
        <v>19</v>
      </c>
      <c r="F34" s="298" t="s">
        <v>211</v>
      </c>
      <c r="G34" s="59" t="s">
        <v>20</v>
      </c>
      <c r="H34" s="47"/>
      <c r="I34" s="53"/>
    </row>
    <row r="35" spans="1:9" s="98" customFormat="1" ht="21.75" customHeight="1">
      <c r="A35" s="109"/>
      <c r="B35" s="54"/>
      <c r="C35" s="54"/>
      <c r="D35" s="288" t="s">
        <v>230</v>
      </c>
      <c r="E35" s="254" t="s">
        <v>21</v>
      </c>
      <c r="F35" s="298" t="s">
        <v>225</v>
      </c>
      <c r="G35" s="59" t="s">
        <v>22</v>
      </c>
      <c r="H35" s="73">
        <f>'Moors League'!D34</f>
        <v>0</v>
      </c>
      <c r="I35" s="71">
        <f>'Moors League'!E34</f>
        <v>0</v>
      </c>
    </row>
    <row r="36" spans="1:9" s="98" customFormat="1" ht="21.75" customHeight="1">
      <c r="A36" s="109">
        <v>27</v>
      </c>
      <c r="B36" s="54" t="s">
        <v>112</v>
      </c>
      <c r="C36" s="54" t="s">
        <v>107</v>
      </c>
      <c r="D36" s="289" t="s">
        <v>221</v>
      </c>
      <c r="E36" s="254"/>
      <c r="F36" s="300" t="s">
        <v>245</v>
      </c>
      <c r="G36" s="59"/>
      <c r="H36" s="49"/>
      <c r="I36" s="53"/>
    </row>
    <row r="37" spans="1:9" s="98" customFormat="1" ht="21.75" customHeight="1">
      <c r="A37" s="109"/>
      <c r="B37" s="54"/>
      <c r="C37" s="85"/>
      <c r="D37" s="289" t="s">
        <v>212</v>
      </c>
      <c r="E37" s="254"/>
      <c r="F37" s="297" t="s">
        <v>237</v>
      </c>
      <c r="G37" s="59"/>
      <c r="H37" s="73">
        <f>'Moors League'!D35</f>
        <v>0</v>
      </c>
      <c r="I37" s="71">
        <f>'Moors League'!E35</f>
        <v>0</v>
      </c>
    </row>
    <row r="38" spans="1:9" s="98" customFormat="1" ht="21.75" customHeight="1">
      <c r="A38" s="109">
        <v>28</v>
      </c>
      <c r="B38" s="54" t="s">
        <v>113</v>
      </c>
      <c r="C38" s="54" t="s">
        <v>107</v>
      </c>
      <c r="D38" s="289" t="s">
        <v>222</v>
      </c>
      <c r="E38" s="254"/>
      <c r="F38" s="297" t="s">
        <v>238</v>
      </c>
      <c r="G38" s="64"/>
      <c r="H38" s="49"/>
      <c r="I38" s="53"/>
    </row>
    <row r="39" spans="1:9" s="98" customFormat="1" ht="21.75" customHeight="1">
      <c r="A39" s="109"/>
      <c r="B39" s="54"/>
      <c r="C39" s="85"/>
      <c r="D39" s="289" t="s">
        <v>213</v>
      </c>
      <c r="E39" s="254"/>
      <c r="F39" s="297" t="s">
        <v>246</v>
      </c>
      <c r="G39" s="59"/>
      <c r="H39" s="73">
        <f>'Moors League'!D36</f>
        <v>0</v>
      </c>
      <c r="I39" s="71">
        <f>'Moors League'!E36</f>
        <v>0</v>
      </c>
    </row>
    <row r="40" spans="1:9" s="98" customFormat="1" ht="21.75" customHeight="1">
      <c r="A40" s="109">
        <v>29</v>
      </c>
      <c r="B40" s="54" t="s">
        <v>97</v>
      </c>
      <c r="C40" s="54" t="s">
        <v>114</v>
      </c>
      <c r="D40" s="288" t="s">
        <v>231</v>
      </c>
      <c r="E40" s="254" t="s">
        <v>19</v>
      </c>
      <c r="F40" s="298" t="s">
        <v>210</v>
      </c>
      <c r="G40" s="59" t="s">
        <v>20</v>
      </c>
      <c r="H40" s="47"/>
      <c r="I40" s="53"/>
    </row>
    <row r="41" spans="1:9" s="98" customFormat="1" ht="21.75" customHeight="1">
      <c r="A41" s="109"/>
      <c r="B41" s="54"/>
      <c r="C41" s="54"/>
      <c r="D41" s="288" t="s">
        <v>229</v>
      </c>
      <c r="E41" s="254" t="s">
        <v>21</v>
      </c>
      <c r="F41" s="298" t="s">
        <v>236</v>
      </c>
      <c r="G41" s="59" t="s">
        <v>22</v>
      </c>
      <c r="H41" s="73">
        <f>'Moors League'!D37</f>
        <v>0</v>
      </c>
      <c r="I41" s="71">
        <f>'Moors League'!E37</f>
        <v>0</v>
      </c>
    </row>
    <row r="42" spans="1:9" s="98" customFormat="1" ht="21.75" customHeight="1">
      <c r="A42" s="109">
        <v>30</v>
      </c>
      <c r="B42" s="54" t="s">
        <v>115</v>
      </c>
      <c r="C42" s="54" t="s">
        <v>114</v>
      </c>
      <c r="D42" s="288" t="s">
        <v>214</v>
      </c>
      <c r="E42" s="254" t="s">
        <v>19</v>
      </c>
      <c r="F42" s="298" t="s">
        <v>247</v>
      </c>
      <c r="G42" s="59" t="s">
        <v>20</v>
      </c>
      <c r="H42" s="47"/>
      <c r="I42" s="53"/>
    </row>
    <row r="43" spans="1:9" s="98" customFormat="1" ht="21.75" customHeight="1">
      <c r="A43" s="109"/>
      <c r="B43" s="54"/>
      <c r="C43" s="54"/>
      <c r="D43" s="288" t="s">
        <v>224</v>
      </c>
      <c r="E43" s="254" t="s">
        <v>21</v>
      </c>
      <c r="F43" s="298" t="s">
        <v>248</v>
      </c>
      <c r="G43" s="59" t="s">
        <v>22</v>
      </c>
      <c r="H43" s="73">
        <f>'Moors League'!D38</f>
        <v>0</v>
      </c>
      <c r="I43" s="71">
        <f>'Moors League'!E38</f>
        <v>0</v>
      </c>
    </row>
    <row r="44" spans="1:9" s="28" customFormat="1" ht="21.75" customHeight="1">
      <c r="A44" s="109">
        <v>31</v>
      </c>
      <c r="B44" s="54" t="s">
        <v>91</v>
      </c>
      <c r="C44" s="54" t="s">
        <v>95</v>
      </c>
      <c r="D44" s="289" t="s">
        <v>232</v>
      </c>
      <c r="E44" s="251">
        <f>'Moors League'!D39</f>
        <v>0</v>
      </c>
      <c r="F44" s="305"/>
      <c r="G44" s="31"/>
      <c r="H44" s="45"/>
      <c r="I44" s="71">
        <f>'Moors League'!E39</f>
        <v>0</v>
      </c>
    </row>
    <row r="45" spans="1:9" s="28" customFormat="1" ht="21.75" customHeight="1">
      <c r="A45" s="109">
        <v>32</v>
      </c>
      <c r="B45" s="54" t="s">
        <v>93</v>
      </c>
      <c r="C45" s="54" t="s">
        <v>95</v>
      </c>
      <c r="D45" s="289" t="s">
        <v>227</v>
      </c>
      <c r="E45" s="251">
        <f>'Moors League'!D40</f>
        <v>0</v>
      </c>
      <c r="F45" s="306"/>
      <c r="G45" s="31"/>
      <c r="H45" s="45"/>
      <c r="I45" s="71">
        <f>'Moors League'!E40</f>
        <v>0</v>
      </c>
    </row>
    <row r="46" spans="1:9" s="28" customFormat="1" ht="21.75" customHeight="1">
      <c r="A46" s="109">
        <v>33</v>
      </c>
      <c r="B46" s="54" t="s">
        <v>94</v>
      </c>
      <c r="C46" s="54" t="s">
        <v>116</v>
      </c>
      <c r="D46" s="292" t="s">
        <v>208</v>
      </c>
      <c r="E46" s="251">
        <f>'Moors League'!D41</f>
        <v>0</v>
      </c>
      <c r="F46" s="307"/>
      <c r="G46" s="31"/>
      <c r="H46" s="45"/>
      <c r="I46" s="71">
        <f>'Moors League'!E41</f>
        <v>0</v>
      </c>
    </row>
    <row r="47" spans="1:9" s="28" customFormat="1" ht="21.75" customHeight="1">
      <c r="A47" s="109">
        <v>34</v>
      </c>
      <c r="B47" s="54" t="s">
        <v>96</v>
      </c>
      <c r="C47" s="54" t="s">
        <v>116</v>
      </c>
      <c r="D47" s="289" t="s">
        <v>225</v>
      </c>
      <c r="E47" s="251">
        <f>'Moors League'!D42</f>
        <v>0</v>
      </c>
      <c r="F47" s="304"/>
      <c r="G47" s="31"/>
      <c r="H47" s="45"/>
      <c r="I47" s="71">
        <f>'Moors League'!E42</f>
        <v>0</v>
      </c>
    </row>
    <row r="48" spans="1:9" s="28" customFormat="1" ht="21.75" customHeight="1">
      <c r="A48" s="109">
        <v>35</v>
      </c>
      <c r="B48" s="54" t="s">
        <v>97</v>
      </c>
      <c r="C48" s="54" t="s">
        <v>117</v>
      </c>
      <c r="D48" s="289" t="s">
        <v>231</v>
      </c>
      <c r="E48" s="251">
        <f>'Moors League'!D43</f>
        <v>0</v>
      </c>
      <c r="F48" s="304"/>
      <c r="G48" s="31"/>
      <c r="H48" s="45"/>
      <c r="I48" s="71">
        <f>'Moors League'!E43</f>
        <v>0</v>
      </c>
    </row>
    <row r="49" spans="1:9" s="28" customFormat="1" ht="21.75" customHeight="1">
      <c r="A49" s="109">
        <v>36</v>
      </c>
      <c r="B49" s="54" t="s">
        <v>99</v>
      </c>
      <c r="C49" s="54" t="s">
        <v>117</v>
      </c>
      <c r="D49" s="289" t="s">
        <v>224</v>
      </c>
      <c r="E49" s="251">
        <f>'Moors League'!D44</f>
        <v>0</v>
      </c>
      <c r="F49" s="304"/>
      <c r="G49" s="31"/>
      <c r="H49" s="45"/>
      <c r="I49" s="71">
        <f>'Moors League'!E44</f>
        <v>0</v>
      </c>
    </row>
    <row r="50" spans="1:9" s="28" customFormat="1" ht="21.75" customHeight="1">
      <c r="A50" s="109">
        <v>37</v>
      </c>
      <c r="B50" s="54" t="s">
        <v>100</v>
      </c>
      <c r="C50" s="54" t="s">
        <v>118</v>
      </c>
      <c r="D50" s="289" t="s">
        <v>212</v>
      </c>
      <c r="E50" s="251">
        <f>'Moors League'!D45</f>
        <v>0</v>
      </c>
      <c r="F50" s="304"/>
      <c r="G50" s="31"/>
      <c r="H50" s="45"/>
      <c r="I50" s="71">
        <f>'Moors League'!E45</f>
        <v>0</v>
      </c>
    </row>
    <row r="51" spans="1:9" s="28" customFormat="1" ht="21.75" customHeight="1">
      <c r="A51" s="109">
        <v>38</v>
      </c>
      <c r="B51" s="54" t="s">
        <v>102</v>
      </c>
      <c r="C51" s="54" t="s">
        <v>118</v>
      </c>
      <c r="D51" s="289" t="s">
        <v>213</v>
      </c>
      <c r="E51" s="251">
        <f>'Moors League'!D46</f>
        <v>0</v>
      </c>
      <c r="F51" s="304"/>
      <c r="G51" s="31"/>
      <c r="H51" s="45"/>
      <c r="I51" s="71">
        <f>'Moors League'!E46</f>
        <v>0</v>
      </c>
    </row>
    <row r="52" spans="1:9" s="28" customFormat="1" ht="21.75" customHeight="1">
      <c r="A52" s="109">
        <v>39</v>
      </c>
      <c r="B52" s="54" t="s">
        <v>103</v>
      </c>
      <c r="C52" s="54" t="s">
        <v>95</v>
      </c>
      <c r="D52" s="289" t="s">
        <v>210</v>
      </c>
      <c r="E52" s="251">
        <f>'Moors League'!D47</f>
        <v>0</v>
      </c>
      <c r="F52" s="304"/>
      <c r="G52" s="31"/>
      <c r="H52" s="45"/>
      <c r="I52" s="71">
        <f>'Moors League'!E47</f>
        <v>0</v>
      </c>
    </row>
    <row r="53" spans="1:9" s="28" customFormat="1" ht="21.75" customHeight="1">
      <c r="A53" s="109">
        <v>40</v>
      </c>
      <c r="B53" s="54" t="s">
        <v>105</v>
      </c>
      <c r="C53" s="54" t="s">
        <v>95</v>
      </c>
      <c r="D53" s="289" t="s">
        <v>211</v>
      </c>
      <c r="E53" s="251">
        <f>'Moors League'!D48</f>
        <v>0</v>
      </c>
      <c r="F53" s="307"/>
      <c r="G53" s="31"/>
      <c r="H53" s="45"/>
      <c r="I53" s="71">
        <f>'Moors League'!E48</f>
        <v>0</v>
      </c>
    </row>
    <row r="54" spans="1:9" s="28" customFormat="1" ht="21.75" customHeight="1">
      <c r="A54" s="109">
        <v>41</v>
      </c>
      <c r="B54" s="54" t="s">
        <v>91</v>
      </c>
      <c r="C54" s="54" t="s">
        <v>107</v>
      </c>
      <c r="D54" s="290" t="s">
        <v>232</v>
      </c>
      <c r="E54" s="256"/>
      <c r="F54" s="287" t="s">
        <v>249</v>
      </c>
      <c r="G54" s="65"/>
      <c r="H54" s="46"/>
      <c r="I54" s="53"/>
    </row>
    <row r="55" spans="1:9" s="28" customFormat="1" ht="21.75" customHeight="1">
      <c r="A55" s="109"/>
      <c r="B55" s="56"/>
      <c r="C55" s="56"/>
      <c r="D55" s="290" t="s">
        <v>231</v>
      </c>
      <c r="E55" s="256"/>
      <c r="F55" s="287" t="s">
        <v>240</v>
      </c>
      <c r="G55" s="65"/>
      <c r="H55" s="67">
        <f>'Moors League'!D49</f>
        <v>0</v>
      </c>
      <c r="I55" s="71">
        <f>'Moors League'!E49</f>
        <v>0</v>
      </c>
    </row>
    <row r="56" spans="1:9" s="28" customFormat="1" ht="21.75" customHeight="1">
      <c r="A56" s="109">
        <v>42</v>
      </c>
      <c r="B56" s="54" t="s">
        <v>93</v>
      </c>
      <c r="C56" s="54" t="s">
        <v>107</v>
      </c>
      <c r="D56" s="289" t="s">
        <v>233</v>
      </c>
      <c r="E56" s="256"/>
      <c r="F56" s="297" t="s">
        <v>250</v>
      </c>
      <c r="G56" s="65"/>
      <c r="H56" s="46"/>
      <c r="I56" s="53"/>
    </row>
    <row r="57" spans="1:9" s="28" customFormat="1" ht="21.75" customHeight="1">
      <c r="A57" s="109"/>
      <c r="B57" s="56"/>
      <c r="C57" s="56"/>
      <c r="D57" s="289" t="s">
        <v>227</v>
      </c>
      <c r="E57" s="256"/>
      <c r="F57" s="297" t="s">
        <v>251</v>
      </c>
      <c r="G57" s="65"/>
      <c r="H57" s="58">
        <f>'Moors League'!D50</f>
        <v>0</v>
      </c>
      <c r="I57" s="71">
        <f>'Moors League'!E50</f>
        <v>0</v>
      </c>
    </row>
    <row r="58" spans="1:9" s="28" customFormat="1" ht="21.75" customHeight="1">
      <c r="A58" s="109">
        <v>43</v>
      </c>
      <c r="B58" s="54" t="s">
        <v>94</v>
      </c>
      <c r="C58" s="54" t="s">
        <v>106</v>
      </c>
      <c r="D58" s="288" t="s">
        <v>208</v>
      </c>
      <c r="E58" s="256" t="s">
        <v>19</v>
      </c>
      <c r="F58" s="298" t="s">
        <v>235</v>
      </c>
      <c r="G58" s="65" t="s">
        <v>20</v>
      </c>
      <c r="H58" s="188"/>
      <c r="I58" s="53"/>
    </row>
    <row r="59" spans="1:9" s="28" customFormat="1" ht="21.75" customHeight="1">
      <c r="A59" s="109"/>
      <c r="B59" s="56"/>
      <c r="C59" s="56"/>
      <c r="D59" s="288" t="s">
        <v>217</v>
      </c>
      <c r="E59" s="256" t="s">
        <v>21</v>
      </c>
      <c r="F59" s="298" t="s">
        <v>242</v>
      </c>
      <c r="G59" s="65" t="s">
        <v>22</v>
      </c>
      <c r="H59" s="58">
        <f>'Moors League'!D51</f>
        <v>0</v>
      </c>
      <c r="I59" s="71">
        <f>'Moors League'!E51</f>
        <v>0</v>
      </c>
    </row>
    <row r="60" spans="1:9" s="28" customFormat="1" ht="21.75" customHeight="1">
      <c r="A60" s="109">
        <v>44</v>
      </c>
      <c r="B60" s="54" t="s">
        <v>96</v>
      </c>
      <c r="C60" s="54" t="s">
        <v>106</v>
      </c>
      <c r="D60" s="293" t="s">
        <v>220</v>
      </c>
      <c r="E60" s="256" t="s">
        <v>19</v>
      </c>
      <c r="F60" s="308" t="s">
        <v>219</v>
      </c>
      <c r="G60" s="65" t="s">
        <v>20</v>
      </c>
      <c r="H60" s="46"/>
      <c r="I60" s="53"/>
    </row>
    <row r="61" spans="1:9" s="28" customFormat="1" ht="21.75" customHeight="1">
      <c r="A61" s="109"/>
      <c r="B61" s="56"/>
      <c r="C61" s="56"/>
      <c r="D61" s="293" t="s">
        <v>234</v>
      </c>
      <c r="E61" s="256" t="s">
        <v>21</v>
      </c>
      <c r="F61" s="308" t="s">
        <v>252</v>
      </c>
      <c r="G61" s="65" t="s">
        <v>22</v>
      </c>
      <c r="H61" s="58">
        <f>'Moors League'!D52</f>
        <v>0</v>
      </c>
      <c r="I61" s="71">
        <f>'Moors League'!E52</f>
        <v>0</v>
      </c>
    </row>
    <row r="62" spans="1:9" s="28" customFormat="1" ht="21.75" customHeight="1">
      <c r="A62" s="109">
        <v>45</v>
      </c>
      <c r="B62" s="54" t="s">
        <v>103</v>
      </c>
      <c r="C62" s="54" t="s">
        <v>119</v>
      </c>
      <c r="D62" s="289" t="s">
        <v>210</v>
      </c>
      <c r="E62" s="251">
        <f>'Moors League'!D53</f>
        <v>0</v>
      </c>
      <c r="F62" s="304"/>
      <c r="G62" s="31"/>
      <c r="H62" s="45"/>
      <c r="I62" s="71">
        <f>'Moors League'!E53</f>
        <v>0</v>
      </c>
    </row>
    <row r="63" spans="1:9" s="28" customFormat="1" ht="21.75" customHeight="1">
      <c r="A63" s="109">
        <v>46</v>
      </c>
      <c r="B63" s="54" t="s">
        <v>105</v>
      </c>
      <c r="C63" s="54" t="s">
        <v>119</v>
      </c>
      <c r="D63" s="289" t="s">
        <v>211</v>
      </c>
      <c r="E63" s="251">
        <f>'Moors League'!D54</f>
        <v>0</v>
      </c>
      <c r="F63" s="304"/>
      <c r="G63" s="31"/>
      <c r="H63" s="45"/>
      <c r="I63" s="71">
        <f>'Moors League'!E54</f>
        <v>0</v>
      </c>
    </row>
    <row r="64" spans="1:9" s="28" customFormat="1" ht="21.75" customHeight="1">
      <c r="A64" s="109">
        <v>47</v>
      </c>
      <c r="B64" s="54" t="s">
        <v>100</v>
      </c>
      <c r="C64" s="54" t="s">
        <v>120</v>
      </c>
      <c r="D64" s="289" t="s">
        <v>221</v>
      </c>
      <c r="E64" s="251">
        <f>'Moors League'!D55</f>
        <v>0</v>
      </c>
      <c r="F64" s="304"/>
      <c r="G64" s="31"/>
      <c r="H64" s="45"/>
      <c r="I64" s="71">
        <f>'Moors League'!E55</f>
        <v>0</v>
      </c>
    </row>
    <row r="65" spans="1:9" s="28" customFormat="1" ht="21.75" customHeight="1">
      <c r="A65" s="109">
        <v>48</v>
      </c>
      <c r="B65" s="54" t="s">
        <v>102</v>
      </c>
      <c r="C65" s="54" t="s">
        <v>120</v>
      </c>
      <c r="D65" s="289" t="s">
        <v>222</v>
      </c>
      <c r="E65" s="251">
        <f>'Moors League'!D56</f>
        <v>0</v>
      </c>
      <c r="F65" s="304"/>
      <c r="G65" s="31"/>
      <c r="H65" s="45"/>
      <c r="I65" s="71">
        <f>'Moors League'!E56</f>
        <v>0</v>
      </c>
    </row>
    <row r="66" spans="1:9" s="28" customFormat="1" ht="21.75" customHeight="1">
      <c r="A66" s="109">
        <v>49</v>
      </c>
      <c r="B66" s="54" t="s">
        <v>97</v>
      </c>
      <c r="C66" s="54" t="s">
        <v>121</v>
      </c>
      <c r="D66" s="289" t="s">
        <v>231</v>
      </c>
      <c r="E66" s="251">
        <f>'Moors League'!D57</f>
        <v>0</v>
      </c>
      <c r="F66" s="304"/>
      <c r="G66" s="31"/>
      <c r="H66" s="45"/>
      <c r="I66" s="71">
        <f>'Moors League'!E57</f>
        <v>0</v>
      </c>
    </row>
    <row r="67" spans="1:9" s="28" customFormat="1" ht="21.75" customHeight="1">
      <c r="A67" s="109">
        <v>50</v>
      </c>
      <c r="B67" s="54" t="s">
        <v>99</v>
      </c>
      <c r="C67" s="54" t="s">
        <v>121</v>
      </c>
      <c r="D67" s="289" t="s">
        <v>214</v>
      </c>
      <c r="E67" s="251">
        <f>'Moors League'!D58</f>
        <v>0</v>
      </c>
      <c r="F67" s="304"/>
      <c r="G67" s="31"/>
      <c r="H67" s="45"/>
      <c r="I67" s="71">
        <f>'Moors League'!E58</f>
        <v>0</v>
      </c>
    </row>
    <row r="68" spans="1:9" s="28" customFormat="1" ht="21.75" customHeight="1">
      <c r="A68" s="109">
        <v>51</v>
      </c>
      <c r="B68" s="54" t="s">
        <v>94</v>
      </c>
      <c r="C68" s="54" t="s">
        <v>108</v>
      </c>
      <c r="D68" s="289" t="s">
        <v>235</v>
      </c>
      <c r="E68" s="251">
        <f>'Moors League'!D59</f>
        <v>0</v>
      </c>
      <c r="F68" s="304"/>
      <c r="G68" s="31"/>
      <c r="H68" s="45"/>
      <c r="I68" s="71">
        <f>'Moors League'!E59</f>
        <v>0</v>
      </c>
    </row>
    <row r="69" spans="1:9" s="28" customFormat="1" ht="21.75" customHeight="1">
      <c r="A69" s="109">
        <v>52</v>
      </c>
      <c r="B69" s="54" t="s">
        <v>96</v>
      </c>
      <c r="C69" s="54" t="s">
        <v>108</v>
      </c>
      <c r="D69" s="289" t="s">
        <v>219</v>
      </c>
      <c r="E69" s="251">
        <f>'Moors League'!D60</f>
        <v>0</v>
      </c>
      <c r="F69" s="306"/>
      <c r="G69" s="31"/>
      <c r="H69" s="45"/>
      <c r="I69" s="71">
        <f>'Moors League'!E60</f>
        <v>0</v>
      </c>
    </row>
    <row r="70" spans="1:9" s="28" customFormat="1" ht="21.75" customHeight="1">
      <c r="A70" s="109">
        <v>53</v>
      </c>
      <c r="B70" s="54" t="s">
        <v>91</v>
      </c>
      <c r="C70" s="54" t="s">
        <v>111</v>
      </c>
      <c r="D70" s="289" t="s">
        <v>226</v>
      </c>
      <c r="E70" s="251">
        <f>'Moors League'!D61</f>
        <v>0</v>
      </c>
      <c r="F70" s="304"/>
      <c r="G70" s="31"/>
      <c r="H70" s="45"/>
      <c r="I70" s="71">
        <f>'Moors League'!E61</f>
        <v>0</v>
      </c>
    </row>
    <row r="71" spans="1:9" s="28" customFormat="1" ht="21.75" customHeight="1">
      <c r="A71" s="109">
        <v>54</v>
      </c>
      <c r="B71" s="54" t="s">
        <v>93</v>
      </c>
      <c r="C71" s="54" t="s">
        <v>111</v>
      </c>
      <c r="D71" s="289" t="s">
        <v>233</v>
      </c>
      <c r="E71" s="251">
        <f>'Moors League'!D62</f>
        <v>0</v>
      </c>
      <c r="F71" s="304"/>
      <c r="G71" s="31"/>
      <c r="H71" s="45"/>
      <c r="I71" s="71">
        <f>'Moors League'!E62</f>
        <v>0</v>
      </c>
    </row>
    <row r="72" spans="1:9" s="28" customFormat="1" ht="21.75" customHeight="1">
      <c r="A72" s="109">
        <v>55</v>
      </c>
      <c r="B72" s="54" t="s">
        <v>103</v>
      </c>
      <c r="C72" s="54" t="s">
        <v>107</v>
      </c>
      <c r="D72" s="289" t="s">
        <v>210</v>
      </c>
      <c r="E72" s="257"/>
      <c r="F72" s="297" t="s">
        <v>229</v>
      </c>
      <c r="G72" s="66"/>
      <c r="H72" s="46"/>
      <c r="I72" s="53"/>
    </row>
    <row r="73" spans="1:9" s="28" customFormat="1" ht="21.75" customHeight="1">
      <c r="A73" s="109"/>
      <c r="B73" s="56"/>
      <c r="C73" s="56"/>
      <c r="D73" s="289" t="s">
        <v>236</v>
      </c>
      <c r="E73" s="257"/>
      <c r="F73" s="297" t="s">
        <v>244</v>
      </c>
      <c r="G73" s="65"/>
      <c r="H73" s="58">
        <f>'Moors League'!D63</f>
        <v>0</v>
      </c>
      <c r="I73" s="71">
        <f>'Moors League'!E63</f>
        <v>0</v>
      </c>
    </row>
    <row r="74" spans="1:9" s="28" customFormat="1" ht="21.75" customHeight="1">
      <c r="A74" s="109">
        <v>56</v>
      </c>
      <c r="B74" s="54" t="s">
        <v>105</v>
      </c>
      <c r="C74" s="54" t="s">
        <v>107</v>
      </c>
      <c r="D74" s="289" t="s">
        <v>211</v>
      </c>
      <c r="E74" s="256"/>
      <c r="F74" s="297" t="s">
        <v>214</v>
      </c>
      <c r="G74" s="66"/>
      <c r="H74" s="45"/>
      <c r="I74" s="52"/>
    </row>
    <row r="75" spans="1:9" s="28" customFormat="1" ht="21.75" customHeight="1">
      <c r="A75" s="109"/>
      <c r="B75" s="56"/>
      <c r="C75" s="56"/>
      <c r="D75" s="289" t="s">
        <v>230</v>
      </c>
      <c r="E75" s="256"/>
      <c r="F75" s="297" t="s">
        <v>225</v>
      </c>
      <c r="G75" s="66"/>
      <c r="H75" s="58">
        <f>'Moors League'!D64</f>
        <v>0</v>
      </c>
      <c r="I75" s="71">
        <f>'Moors League'!E64</f>
        <v>0</v>
      </c>
    </row>
    <row r="76" spans="1:9" s="28" customFormat="1" ht="21.75" customHeight="1">
      <c r="A76" s="109">
        <v>57</v>
      </c>
      <c r="B76" s="54" t="s">
        <v>112</v>
      </c>
      <c r="C76" s="54" t="s">
        <v>106</v>
      </c>
      <c r="D76" s="288" t="s">
        <v>237</v>
      </c>
      <c r="E76" s="256" t="s">
        <v>19</v>
      </c>
      <c r="F76" s="298" t="s">
        <v>253</v>
      </c>
      <c r="G76" s="65" t="s">
        <v>20</v>
      </c>
      <c r="H76" s="46"/>
      <c r="I76" s="53"/>
    </row>
    <row r="77" spans="1:9" s="28" customFormat="1" ht="21.75" customHeight="1">
      <c r="A77" s="109"/>
      <c r="B77" s="56"/>
      <c r="C77" s="85"/>
      <c r="D77" s="294" t="s">
        <v>221</v>
      </c>
      <c r="E77" s="256" t="s">
        <v>21</v>
      </c>
      <c r="F77" s="309" t="s">
        <v>245</v>
      </c>
      <c r="G77" s="65" t="s">
        <v>22</v>
      </c>
      <c r="H77" s="58">
        <f>'Moors League'!D65</f>
        <v>0</v>
      </c>
      <c r="I77" s="71">
        <f>'Moors League'!E65</f>
        <v>0</v>
      </c>
    </row>
    <row r="78" spans="1:9" s="28" customFormat="1" ht="21.75" customHeight="1">
      <c r="A78" s="109">
        <v>58</v>
      </c>
      <c r="B78" s="54" t="s">
        <v>113</v>
      </c>
      <c r="C78" s="54" t="s">
        <v>106</v>
      </c>
      <c r="D78" s="283" t="s">
        <v>238</v>
      </c>
      <c r="E78" s="256" t="s">
        <v>19</v>
      </c>
      <c r="F78" s="296" t="s">
        <v>254</v>
      </c>
      <c r="G78" s="65" t="s">
        <v>20</v>
      </c>
      <c r="H78" s="188"/>
      <c r="I78" s="53"/>
    </row>
    <row r="79" spans="1:9" s="28" customFormat="1" ht="21.75" customHeight="1">
      <c r="A79" s="109"/>
      <c r="B79" s="56"/>
      <c r="C79" s="85"/>
      <c r="D79" s="283" t="s">
        <v>222</v>
      </c>
      <c r="E79" s="256" t="s">
        <v>21</v>
      </c>
      <c r="F79" s="296" t="s">
        <v>246</v>
      </c>
      <c r="G79" s="65" t="s">
        <v>22</v>
      </c>
      <c r="H79" s="58">
        <f>'Moors League'!D66</f>
        <v>0</v>
      </c>
      <c r="I79" s="71">
        <f>'Moors League'!E66</f>
        <v>0</v>
      </c>
    </row>
    <row r="80" spans="1:9" s="28" customFormat="1" ht="21.75" customHeight="1">
      <c r="A80" s="109">
        <v>59</v>
      </c>
      <c r="B80" s="54" t="s">
        <v>122</v>
      </c>
      <c r="C80" s="54" t="s">
        <v>123</v>
      </c>
      <c r="D80" s="284" t="s">
        <v>231</v>
      </c>
      <c r="E80" s="256"/>
      <c r="F80" s="295" t="s">
        <v>210</v>
      </c>
      <c r="G80" s="65"/>
      <c r="H80" s="45"/>
      <c r="I80" s="52"/>
    </row>
    <row r="81" spans="1:9" s="28" customFormat="1" ht="21.75" customHeight="1">
      <c r="A81" s="109"/>
      <c r="B81" s="56"/>
      <c r="C81" s="56"/>
      <c r="D81" s="284" t="s">
        <v>229</v>
      </c>
      <c r="E81" s="256"/>
      <c r="F81" s="295" t="s">
        <v>236</v>
      </c>
      <c r="G81" s="65"/>
      <c r="H81" s="58">
        <f>'Moors League'!D67</f>
        <v>0</v>
      </c>
      <c r="I81" s="71">
        <f>'Moors League'!E67</f>
        <v>0</v>
      </c>
    </row>
    <row r="82" spans="1:9" s="28" customFormat="1" ht="21.75" customHeight="1">
      <c r="A82" s="109">
        <v>60</v>
      </c>
      <c r="B82" s="54" t="s">
        <v>115</v>
      </c>
      <c r="C82" s="54" t="s">
        <v>123</v>
      </c>
      <c r="D82" s="284" t="s">
        <v>214</v>
      </c>
      <c r="E82" s="256"/>
      <c r="F82" s="295" t="s">
        <v>247</v>
      </c>
      <c r="G82" s="66"/>
      <c r="H82" s="45"/>
      <c r="I82" s="52"/>
    </row>
    <row r="83" spans="1:9" s="28" customFormat="1" ht="21.75" customHeight="1">
      <c r="A83" s="109"/>
      <c r="B83" s="56"/>
      <c r="C83" s="56"/>
      <c r="D83" s="284" t="s">
        <v>239</v>
      </c>
      <c r="E83" s="256"/>
      <c r="F83" s="295" t="s">
        <v>224</v>
      </c>
      <c r="G83" s="66"/>
      <c r="H83" s="58">
        <f>'Moors League'!D68</f>
        <v>0</v>
      </c>
      <c r="I83" s="71">
        <f>'Moors League'!E68</f>
        <v>0</v>
      </c>
    </row>
    <row r="84" spans="1:9" s="28" customFormat="1" ht="21.75" customHeight="1">
      <c r="A84" s="109">
        <v>61</v>
      </c>
      <c r="B84" s="54" t="s">
        <v>124</v>
      </c>
      <c r="C84" s="54" t="s">
        <v>125</v>
      </c>
      <c r="D84" s="282" t="s">
        <v>212</v>
      </c>
      <c r="E84" s="256"/>
      <c r="F84" s="282" t="s">
        <v>254</v>
      </c>
      <c r="G84" s="65"/>
      <c r="H84" s="45"/>
      <c r="I84" s="70"/>
    </row>
    <row r="85" spans="1:9" s="28" customFormat="1" ht="21.75" customHeight="1">
      <c r="A85" s="109"/>
      <c r="B85" s="56"/>
      <c r="C85" s="85"/>
      <c r="D85" s="282" t="s">
        <v>218</v>
      </c>
      <c r="E85" s="256"/>
      <c r="F85" s="282" t="s">
        <v>225</v>
      </c>
      <c r="G85" s="66"/>
      <c r="H85" s="45"/>
      <c r="I85" s="50"/>
    </row>
    <row r="86" spans="1:9" s="28" customFormat="1" ht="21.75" customHeight="1">
      <c r="A86" s="109"/>
      <c r="B86" s="56"/>
      <c r="C86" s="56"/>
      <c r="D86" s="282" t="s">
        <v>210</v>
      </c>
      <c r="E86" s="256"/>
      <c r="F86" s="282" t="s">
        <v>211</v>
      </c>
      <c r="G86" s="65"/>
      <c r="H86" s="45"/>
      <c r="I86" s="50"/>
    </row>
    <row r="87" spans="1:9" s="28" customFormat="1" ht="21.75" customHeight="1">
      <c r="A87" s="109" t="s">
        <v>23</v>
      </c>
      <c r="B87" s="56"/>
      <c r="C87" s="56"/>
      <c r="D87" s="282" t="s">
        <v>231</v>
      </c>
      <c r="E87" s="256"/>
      <c r="F87" s="282" t="s">
        <v>224</v>
      </c>
      <c r="G87" s="66"/>
      <c r="H87" s="45"/>
      <c r="I87" s="50"/>
    </row>
    <row r="88" spans="1:9" s="28" customFormat="1" ht="21.75" customHeight="1" thickBot="1">
      <c r="A88" s="109"/>
      <c r="B88" s="56"/>
      <c r="C88" s="56"/>
      <c r="D88" s="282" t="s">
        <v>226</v>
      </c>
      <c r="E88" s="250"/>
      <c r="F88" s="282" t="s">
        <v>233</v>
      </c>
      <c r="G88" s="74"/>
      <c r="H88" s="75">
        <f>'Moors League'!D69</f>
        <v>0</v>
      </c>
      <c r="I88" s="72">
        <f>'Moors League'!E69</f>
        <v>0</v>
      </c>
    </row>
    <row r="89" spans="4:9" ht="24.75" customHeight="1" thickBot="1">
      <c r="D89" s="176"/>
      <c r="E89" s="258"/>
      <c r="F89" s="102"/>
      <c r="G89" s="435" t="s">
        <v>81</v>
      </c>
      <c r="H89" s="436"/>
      <c r="I89" s="51">
        <f>SUM(I4:I88)</f>
        <v>0</v>
      </c>
    </row>
  </sheetData>
  <sheetProtection/>
  <protectedRanges>
    <protectedRange sqref="F14:F21" name="Range1"/>
    <protectedRange sqref="F56" name="Range1_2"/>
  </protectedRanges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6">
      <selection activeCell="D17" sqref="D17"/>
    </sheetView>
  </sheetViews>
  <sheetFormatPr defaultColWidth="9.140625" defaultRowHeight="12.75"/>
  <cols>
    <col min="1" max="1" width="3.7109375" style="110" customWidth="1"/>
    <col min="2" max="2" width="14.140625" style="103" bestFit="1" customWidth="1"/>
    <col min="3" max="3" width="19.28125" style="103" bestFit="1" customWidth="1"/>
    <col min="4" max="4" width="22.28125" style="99" customWidth="1"/>
    <col min="5" max="5" width="9.140625" style="30" customWidth="1"/>
    <col min="6" max="6" width="21.140625" style="103" customWidth="1"/>
    <col min="7" max="7" width="10.140625" style="30" bestFit="1" customWidth="1"/>
    <col min="8" max="8" width="8.421875" style="101" bestFit="1" customWidth="1"/>
    <col min="9" max="9" width="9.140625" style="102" customWidth="1"/>
    <col min="10" max="16384" width="9.140625" style="103" customWidth="1"/>
  </cols>
  <sheetData>
    <row r="1" spans="1:6" ht="29.25" customHeight="1">
      <c r="A1" s="432" t="s">
        <v>17</v>
      </c>
      <c r="B1" s="433"/>
      <c r="C1" s="433"/>
      <c r="D1" s="433"/>
      <c r="F1" s="100" t="str">
        <f>'Moors League'!AD88</f>
        <v>Stokesley</v>
      </c>
    </row>
    <row r="2" spans="1:9" s="104" customFormat="1" ht="18.75">
      <c r="A2" s="434" t="s">
        <v>126</v>
      </c>
      <c r="B2" s="434"/>
      <c r="C2" s="97" t="str">
        <f>'Moors League'!C3</f>
        <v>Eston Leisure Centre</v>
      </c>
      <c r="D2" s="97"/>
      <c r="E2" s="104" t="s">
        <v>18</v>
      </c>
      <c r="F2" s="105" t="str">
        <f>'Moors League'!P3</f>
        <v>6th July 2019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54" t="s">
        <v>91</v>
      </c>
      <c r="C4" s="54" t="s">
        <v>92</v>
      </c>
      <c r="D4" s="311" t="s">
        <v>255</v>
      </c>
      <c r="E4" s="251">
        <f>'Moors League'!H9</f>
        <v>33.23</v>
      </c>
      <c r="F4" s="122"/>
      <c r="G4" s="33"/>
      <c r="H4" s="48"/>
      <c r="I4" s="71">
        <f>'Moors League'!I9</f>
        <v>5</v>
      </c>
    </row>
    <row r="5" spans="1:9" s="98" customFormat="1" ht="21.75" customHeight="1">
      <c r="A5" s="109">
        <v>2</v>
      </c>
      <c r="B5" s="55" t="s">
        <v>93</v>
      </c>
      <c r="C5" s="55" t="s">
        <v>92</v>
      </c>
      <c r="D5" s="311" t="s">
        <v>201</v>
      </c>
      <c r="E5" s="251">
        <f>'Moors League'!H10</f>
        <v>28.38</v>
      </c>
      <c r="F5" s="252"/>
      <c r="G5" s="25"/>
      <c r="H5" s="48"/>
      <c r="I5" s="71">
        <f>'Moors League'!I10</f>
        <v>5</v>
      </c>
    </row>
    <row r="6" spans="1:9" s="98" customFormat="1" ht="21.75" customHeight="1">
      <c r="A6" s="109">
        <v>3</v>
      </c>
      <c r="B6" s="54" t="s">
        <v>94</v>
      </c>
      <c r="C6" s="54" t="s">
        <v>95</v>
      </c>
      <c r="D6" s="311" t="s">
        <v>256</v>
      </c>
      <c r="E6" s="251">
        <f>'Moors League'!H11</f>
        <v>41.37</v>
      </c>
      <c r="F6" s="253"/>
      <c r="G6" s="27"/>
      <c r="H6" s="48"/>
      <c r="I6" s="71">
        <f>'Moors League'!I11</f>
        <v>4</v>
      </c>
    </row>
    <row r="7" spans="1:9" s="98" customFormat="1" ht="21.75" customHeight="1">
      <c r="A7" s="109">
        <v>4</v>
      </c>
      <c r="B7" s="54" t="s">
        <v>96</v>
      </c>
      <c r="C7" s="54" t="s">
        <v>95</v>
      </c>
      <c r="D7" s="311" t="s">
        <v>257</v>
      </c>
      <c r="E7" s="251">
        <f>'Moors League'!H12</f>
        <v>37.83</v>
      </c>
      <c r="F7" s="253"/>
      <c r="G7" s="27"/>
      <c r="H7" s="48"/>
      <c r="I7" s="71">
        <f>'Moors League'!I12</f>
        <v>3</v>
      </c>
    </row>
    <row r="8" spans="1:9" s="98" customFormat="1" ht="21.75" customHeight="1">
      <c r="A8" s="109">
        <v>5</v>
      </c>
      <c r="B8" s="54" t="s">
        <v>97</v>
      </c>
      <c r="C8" s="54" t="s">
        <v>98</v>
      </c>
      <c r="D8" s="311" t="s">
        <v>197</v>
      </c>
      <c r="E8" s="251">
        <f>'Moors League'!H13</f>
        <v>38.73</v>
      </c>
      <c r="F8" s="6"/>
      <c r="G8" s="25"/>
      <c r="H8" s="48"/>
      <c r="I8" s="71">
        <f>'Moors League'!I13</f>
        <v>4</v>
      </c>
    </row>
    <row r="9" spans="1:9" s="98" customFormat="1" ht="21.75" customHeight="1">
      <c r="A9" s="109">
        <v>6</v>
      </c>
      <c r="B9" s="54" t="s">
        <v>99</v>
      </c>
      <c r="C9" s="54" t="s">
        <v>98</v>
      </c>
      <c r="D9" s="311" t="s">
        <v>200</v>
      </c>
      <c r="E9" s="251">
        <f>'Moors League'!H14</f>
        <v>31.47</v>
      </c>
      <c r="F9" s="6"/>
      <c r="G9" s="25"/>
      <c r="H9" s="48"/>
      <c r="I9" s="71">
        <f>'Moors League'!I14</f>
        <v>5</v>
      </c>
    </row>
    <row r="10" spans="1:9" s="98" customFormat="1" ht="21.75" customHeight="1">
      <c r="A10" s="109">
        <v>7</v>
      </c>
      <c r="B10" s="54" t="s">
        <v>100</v>
      </c>
      <c r="C10" s="54" t="s">
        <v>101</v>
      </c>
      <c r="D10" s="311" t="s">
        <v>258</v>
      </c>
      <c r="E10" s="251">
        <f>'Moors League'!H15</f>
        <v>17.83</v>
      </c>
      <c r="F10" s="85"/>
      <c r="G10" s="25"/>
      <c r="H10" s="48"/>
      <c r="I10" s="71">
        <f>'Moors League'!I15</f>
        <v>4</v>
      </c>
    </row>
    <row r="11" spans="1:9" s="98" customFormat="1" ht="21.75" customHeight="1">
      <c r="A11" s="109">
        <v>8</v>
      </c>
      <c r="B11" s="54" t="s">
        <v>102</v>
      </c>
      <c r="C11" s="54" t="s">
        <v>101</v>
      </c>
      <c r="D11" s="312" t="s">
        <v>259</v>
      </c>
      <c r="E11" s="251">
        <f>'Moors League'!H16</f>
        <v>18.15</v>
      </c>
      <c r="F11" s="6"/>
      <c r="G11" s="25"/>
      <c r="H11" s="48"/>
      <c r="I11" s="71">
        <f>'Moors League'!I16</f>
        <v>3</v>
      </c>
    </row>
    <row r="12" spans="1:9" s="98" customFormat="1" ht="21.75" customHeight="1">
      <c r="A12" s="109">
        <v>9</v>
      </c>
      <c r="B12" s="54" t="s">
        <v>103</v>
      </c>
      <c r="C12" s="54" t="s">
        <v>104</v>
      </c>
      <c r="D12" s="311" t="s">
        <v>260</v>
      </c>
      <c r="E12" s="251">
        <f>'Moors League'!H17</f>
        <v>37.77</v>
      </c>
      <c r="F12" s="252"/>
      <c r="G12" s="25"/>
      <c r="H12" s="48"/>
      <c r="I12" s="71">
        <f>'Moors League'!I17</f>
        <v>3</v>
      </c>
    </row>
    <row r="13" spans="1:9" s="98" customFormat="1" ht="21.75" customHeight="1">
      <c r="A13" s="109">
        <v>10</v>
      </c>
      <c r="B13" s="54" t="s">
        <v>105</v>
      </c>
      <c r="C13" s="54" t="s">
        <v>104</v>
      </c>
      <c r="D13" s="311" t="s">
        <v>257</v>
      </c>
      <c r="E13" s="251">
        <f>'Moors League'!H18</f>
        <v>38.54</v>
      </c>
      <c r="F13" s="6"/>
      <c r="G13" s="25"/>
      <c r="H13" s="48"/>
      <c r="I13" s="71">
        <f>'Moors League'!I18</f>
        <v>1</v>
      </c>
    </row>
    <row r="14" spans="1:9" s="98" customFormat="1" ht="21.75" customHeight="1">
      <c r="A14" s="109">
        <v>11</v>
      </c>
      <c r="B14" s="54" t="s">
        <v>91</v>
      </c>
      <c r="C14" s="54" t="s">
        <v>106</v>
      </c>
      <c r="D14" s="313" t="s">
        <v>261</v>
      </c>
      <c r="E14" s="254" t="s">
        <v>19</v>
      </c>
      <c r="F14" s="317" t="s">
        <v>266</v>
      </c>
      <c r="G14" s="59" t="s">
        <v>20</v>
      </c>
      <c r="H14" s="63"/>
      <c r="I14" s="53"/>
    </row>
    <row r="15" spans="1:9" s="98" customFormat="1" ht="21.75" customHeight="1">
      <c r="A15" s="109"/>
      <c r="B15" s="54"/>
      <c r="C15" s="54"/>
      <c r="D15" s="313" t="s">
        <v>255</v>
      </c>
      <c r="E15" s="254" t="s">
        <v>21</v>
      </c>
      <c r="F15" s="317" t="s">
        <v>197</v>
      </c>
      <c r="G15" s="59" t="s">
        <v>22</v>
      </c>
      <c r="H15" s="58" t="str">
        <f>'Moors League'!H19</f>
        <v>1.02.27</v>
      </c>
      <c r="I15" s="71">
        <f>'Moors League'!I19</f>
        <v>5</v>
      </c>
    </row>
    <row r="16" spans="1:9" s="98" customFormat="1" ht="21.75" customHeight="1">
      <c r="A16" s="334">
        <v>12</v>
      </c>
      <c r="B16" s="337" t="s">
        <v>93</v>
      </c>
      <c r="C16" s="337" t="s">
        <v>106</v>
      </c>
      <c r="D16" s="338" t="s">
        <v>201</v>
      </c>
      <c r="E16" s="339" t="s">
        <v>19</v>
      </c>
      <c r="F16" s="340" t="s">
        <v>200</v>
      </c>
      <c r="G16" s="341" t="s">
        <v>20</v>
      </c>
      <c r="H16" s="342" t="s">
        <v>392</v>
      </c>
      <c r="I16" s="343"/>
    </row>
    <row r="17" spans="1:9" s="98" customFormat="1" ht="21.75" customHeight="1">
      <c r="A17" s="334"/>
      <c r="B17" s="337"/>
      <c r="C17" s="337"/>
      <c r="D17" s="338" t="s">
        <v>262</v>
      </c>
      <c r="E17" s="339" t="s">
        <v>21</v>
      </c>
      <c r="F17" s="340" t="s">
        <v>268</v>
      </c>
      <c r="G17" s="341" t="s">
        <v>22</v>
      </c>
      <c r="H17" s="336">
        <f>'Moors League'!H20</f>
        <v>51.75</v>
      </c>
      <c r="I17" s="344">
        <f>'Moors League'!I20</f>
        <v>5</v>
      </c>
    </row>
    <row r="18" spans="1:9" s="98" customFormat="1" ht="21.75" customHeight="1">
      <c r="A18" s="109">
        <v>13</v>
      </c>
      <c r="B18" s="54" t="s">
        <v>94</v>
      </c>
      <c r="C18" s="54" t="s">
        <v>107</v>
      </c>
      <c r="D18" s="311" t="s">
        <v>256</v>
      </c>
      <c r="E18" s="254"/>
      <c r="F18" s="319" t="s">
        <v>279</v>
      </c>
      <c r="G18" s="64"/>
      <c r="H18" s="47"/>
      <c r="I18" s="53"/>
    </row>
    <row r="19" spans="1:9" s="98" customFormat="1" ht="21.75" customHeight="1">
      <c r="A19" s="109"/>
      <c r="B19" s="54"/>
      <c r="C19" s="54"/>
      <c r="D19" s="312" t="s">
        <v>263</v>
      </c>
      <c r="E19" s="255"/>
      <c r="F19" s="320" t="s">
        <v>275</v>
      </c>
      <c r="G19" s="64"/>
      <c r="H19" s="58" t="str">
        <f>'Moors League'!H21</f>
        <v>1.19.84</v>
      </c>
      <c r="I19" s="71">
        <f>'Moors League'!I21</f>
        <v>1</v>
      </c>
    </row>
    <row r="20" spans="1:9" s="98" customFormat="1" ht="21.75" customHeight="1">
      <c r="A20" s="109">
        <v>14</v>
      </c>
      <c r="B20" s="54" t="s">
        <v>96</v>
      </c>
      <c r="C20" s="54" t="s">
        <v>107</v>
      </c>
      <c r="D20" s="312" t="s">
        <v>264</v>
      </c>
      <c r="E20" s="254"/>
      <c r="F20" s="319" t="s">
        <v>274</v>
      </c>
      <c r="G20" s="64"/>
      <c r="H20" s="226" t="s">
        <v>449</v>
      </c>
      <c r="I20" s="53"/>
    </row>
    <row r="21" spans="1:9" s="98" customFormat="1" ht="21.75" customHeight="1">
      <c r="A21" s="109"/>
      <c r="B21" s="54"/>
      <c r="C21" s="54"/>
      <c r="D21" s="312" t="s">
        <v>265</v>
      </c>
      <c r="E21" s="254"/>
      <c r="F21" s="319" t="s">
        <v>257</v>
      </c>
      <c r="G21" s="64"/>
      <c r="H21" s="58" t="str">
        <f>'Moors League'!H22</f>
        <v>DSQ</v>
      </c>
      <c r="I21" s="71">
        <f>'Moors League'!I22</f>
        <v>0</v>
      </c>
    </row>
    <row r="22" spans="1:9" s="98" customFormat="1" ht="21.75" customHeight="1">
      <c r="A22" s="109">
        <v>15</v>
      </c>
      <c r="B22" s="54" t="s">
        <v>103</v>
      </c>
      <c r="C22" s="54" t="s">
        <v>108</v>
      </c>
      <c r="D22" s="311" t="s">
        <v>266</v>
      </c>
      <c r="E22" s="251">
        <f>'Moors League'!H23</f>
        <v>39.26</v>
      </c>
      <c r="F22" s="279"/>
      <c r="G22" s="25"/>
      <c r="H22" s="48"/>
      <c r="I22" s="71">
        <f>'Moors League'!I23</f>
        <v>5</v>
      </c>
    </row>
    <row r="23" spans="1:9" s="98" customFormat="1" ht="21.75" customHeight="1">
      <c r="A23" s="109">
        <v>16</v>
      </c>
      <c r="B23" s="54" t="s">
        <v>105</v>
      </c>
      <c r="C23" s="54" t="s">
        <v>108</v>
      </c>
      <c r="D23" s="311" t="s">
        <v>267</v>
      </c>
      <c r="E23" s="251">
        <f>'Moors League'!H24</f>
        <v>53.07</v>
      </c>
      <c r="F23" s="279"/>
      <c r="G23" s="25"/>
      <c r="H23" s="48"/>
      <c r="I23" s="71">
        <f>'Moors League'!I24</f>
        <v>1</v>
      </c>
    </row>
    <row r="24" spans="1:9" s="98" customFormat="1" ht="21.75" customHeight="1">
      <c r="A24" s="109">
        <v>17</v>
      </c>
      <c r="B24" s="54" t="s">
        <v>100</v>
      </c>
      <c r="C24" s="54" t="s">
        <v>109</v>
      </c>
      <c r="D24" s="311" t="s">
        <v>258</v>
      </c>
      <c r="E24" s="251">
        <f>'Moors League'!H25</f>
        <v>21.4</v>
      </c>
      <c r="F24" s="279"/>
      <c r="G24" s="25"/>
      <c r="H24" s="48"/>
      <c r="I24" s="71">
        <f>'Moors League'!I25</f>
        <v>4</v>
      </c>
    </row>
    <row r="25" spans="1:9" s="98" customFormat="1" ht="21.75" customHeight="1">
      <c r="A25" s="109">
        <v>18</v>
      </c>
      <c r="B25" s="54" t="s">
        <v>102</v>
      </c>
      <c r="C25" s="54" t="s">
        <v>109</v>
      </c>
      <c r="D25" s="312" t="s">
        <v>259</v>
      </c>
      <c r="E25" s="251">
        <f>'Moors League'!H26</f>
        <v>23.73</v>
      </c>
      <c r="F25" s="279"/>
      <c r="G25" s="25"/>
      <c r="H25" s="48"/>
      <c r="I25" s="71">
        <f>'Moors League'!I26</f>
        <v>2</v>
      </c>
    </row>
    <row r="26" spans="1:9" s="98" customFormat="1" ht="21.75" customHeight="1">
      <c r="A26" s="109">
        <v>19</v>
      </c>
      <c r="B26" s="54" t="s">
        <v>97</v>
      </c>
      <c r="C26" s="54" t="s">
        <v>110</v>
      </c>
      <c r="D26" s="311" t="s">
        <v>197</v>
      </c>
      <c r="E26" s="251">
        <f>'Moors League'!H27</f>
        <v>32.3</v>
      </c>
      <c r="F26" s="279"/>
      <c r="G26" s="25"/>
      <c r="H26" s="48"/>
      <c r="I26" s="71">
        <f>'Moors League'!I27</f>
        <v>4</v>
      </c>
    </row>
    <row r="27" spans="1:9" s="98" customFormat="1" ht="21.75" customHeight="1">
      <c r="A27" s="109">
        <v>20</v>
      </c>
      <c r="B27" s="54" t="s">
        <v>99</v>
      </c>
      <c r="C27" s="54" t="s">
        <v>110</v>
      </c>
      <c r="D27" s="311" t="s">
        <v>200</v>
      </c>
      <c r="E27" s="251">
        <f>'Moors League'!H28</f>
        <v>30.76</v>
      </c>
      <c r="F27" s="279"/>
      <c r="G27" s="25"/>
      <c r="H27" s="48"/>
      <c r="I27" s="71">
        <f>'Moors League'!I28</f>
        <v>3</v>
      </c>
    </row>
    <row r="28" spans="1:9" s="98" customFormat="1" ht="21.75" customHeight="1">
      <c r="A28" s="109">
        <v>21</v>
      </c>
      <c r="B28" s="54" t="s">
        <v>94</v>
      </c>
      <c r="C28" s="54" t="s">
        <v>111</v>
      </c>
      <c r="D28" s="311" t="s">
        <v>256</v>
      </c>
      <c r="E28" s="251">
        <f>'Moors League'!H29</f>
        <v>39.86</v>
      </c>
      <c r="F28" s="279"/>
      <c r="G28" s="25"/>
      <c r="H28" s="48"/>
      <c r="I28" s="71">
        <f>'Moors League'!I29</f>
        <v>2</v>
      </c>
    </row>
    <row r="29" spans="1:9" s="98" customFormat="1" ht="21.75" customHeight="1">
      <c r="A29" s="109">
        <v>22</v>
      </c>
      <c r="B29" s="54" t="s">
        <v>96</v>
      </c>
      <c r="C29" s="54" t="s">
        <v>111</v>
      </c>
      <c r="D29" s="311" t="s">
        <v>264</v>
      </c>
      <c r="E29" s="251">
        <f>'Moors League'!H30</f>
        <v>33.01</v>
      </c>
      <c r="F29" s="279"/>
      <c r="G29" s="25"/>
      <c r="H29" s="48"/>
      <c r="I29" s="71">
        <f>'Moors League'!I30</f>
        <v>4</v>
      </c>
    </row>
    <row r="30" spans="1:9" s="98" customFormat="1" ht="21.75" customHeight="1">
      <c r="A30" s="109">
        <v>23</v>
      </c>
      <c r="B30" s="54" t="s">
        <v>91</v>
      </c>
      <c r="C30" s="54" t="s">
        <v>108</v>
      </c>
      <c r="D30" s="311" t="s">
        <v>197</v>
      </c>
      <c r="E30" s="251">
        <f>'Moors League'!H31</f>
        <v>39.75</v>
      </c>
      <c r="F30" s="279"/>
      <c r="G30" s="25"/>
      <c r="H30" s="48"/>
      <c r="I30" s="71">
        <f>'Moors League'!I31</f>
        <v>3</v>
      </c>
    </row>
    <row r="31" spans="1:9" s="98" customFormat="1" ht="21.75" customHeight="1">
      <c r="A31" s="109">
        <v>24</v>
      </c>
      <c r="B31" s="54" t="s">
        <v>93</v>
      </c>
      <c r="C31" s="54" t="s">
        <v>108</v>
      </c>
      <c r="D31" s="311" t="s">
        <v>268</v>
      </c>
      <c r="E31" s="251">
        <f>'Moors League'!H32</f>
        <v>32.93</v>
      </c>
      <c r="F31" s="279"/>
      <c r="G31" s="25"/>
      <c r="H31" s="48"/>
      <c r="I31" s="71">
        <f>'Moors League'!I32</f>
        <v>5</v>
      </c>
    </row>
    <row r="32" spans="1:9" s="98" customFormat="1" ht="21.75" customHeight="1">
      <c r="A32" s="109">
        <v>25</v>
      </c>
      <c r="B32" s="54" t="s">
        <v>103</v>
      </c>
      <c r="C32" s="54" t="s">
        <v>106</v>
      </c>
      <c r="D32" s="313" t="s">
        <v>260</v>
      </c>
      <c r="E32" s="254" t="s">
        <v>19</v>
      </c>
      <c r="F32" s="313" t="s">
        <v>266</v>
      </c>
      <c r="G32" s="59" t="s">
        <v>20</v>
      </c>
      <c r="H32" s="48"/>
      <c r="I32" s="53"/>
    </row>
    <row r="33" spans="1:9" s="98" customFormat="1" ht="21.75" customHeight="1">
      <c r="A33" s="109"/>
      <c r="B33" s="54"/>
      <c r="C33" s="54"/>
      <c r="D33" s="313" t="s">
        <v>269</v>
      </c>
      <c r="E33" s="254" t="s">
        <v>21</v>
      </c>
      <c r="F33" s="313" t="s">
        <v>280</v>
      </c>
      <c r="G33" s="59" t="s">
        <v>22</v>
      </c>
      <c r="H33" s="73" t="str">
        <f>'Moors League'!H33</f>
        <v>1.07.17</v>
      </c>
      <c r="I33" s="71">
        <f>'Moors League'!I33</f>
        <v>3</v>
      </c>
    </row>
    <row r="34" spans="1:9" s="98" customFormat="1" ht="21.75" customHeight="1">
      <c r="A34" s="109">
        <v>26</v>
      </c>
      <c r="B34" s="54" t="s">
        <v>105</v>
      </c>
      <c r="C34" s="54" t="s">
        <v>106</v>
      </c>
      <c r="D34" s="314" t="s">
        <v>267</v>
      </c>
      <c r="E34" s="254" t="s">
        <v>19</v>
      </c>
      <c r="F34" s="313" t="s">
        <v>281</v>
      </c>
      <c r="G34" s="59" t="s">
        <v>20</v>
      </c>
      <c r="H34" s="276"/>
      <c r="I34" s="53"/>
    </row>
    <row r="35" spans="1:9" s="98" customFormat="1" ht="21.75" customHeight="1">
      <c r="A35" s="109"/>
      <c r="B35" s="54"/>
      <c r="C35" s="54"/>
      <c r="D35" s="310" t="s">
        <v>264</v>
      </c>
      <c r="E35" s="254" t="s">
        <v>21</v>
      </c>
      <c r="F35" s="313" t="s">
        <v>265</v>
      </c>
      <c r="G35" s="59" t="s">
        <v>22</v>
      </c>
      <c r="H35" s="73" t="str">
        <f>'Moors League'!H34</f>
        <v>1.26.08</v>
      </c>
      <c r="I35" s="71">
        <f>'Moors League'!I34</f>
        <v>2</v>
      </c>
    </row>
    <row r="36" spans="1:9" s="98" customFormat="1" ht="21.75" customHeight="1">
      <c r="A36" s="109">
        <v>27</v>
      </c>
      <c r="B36" s="54" t="s">
        <v>112</v>
      </c>
      <c r="C36" s="54" t="s">
        <v>107</v>
      </c>
      <c r="D36" s="312" t="s">
        <v>258</v>
      </c>
      <c r="E36" s="254"/>
      <c r="F36" s="321" t="s">
        <v>263</v>
      </c>
      <c r="G36" s="59"/>
      <c r="H36" s="276"/>
      <c r="I36" s="53"/>
    </row>
    <row r="37" spans="1:9" s="98" customFormat="1" ht="21.75" customHeight="1">
      <c r="A37" s="109"/>
      <c r="B37" s="54" t="s">
        <v>203</v>
      </c>
      <c r="C37" s="85"/>
      <c r="D37" s="312" t="s">
        <v>270</v>
      </c>
      <c r="E37" s="254"/>
      <c r="F37" s="321" t="s">
        <v>277</v>
      </c>
      <c r="G37" s="59"/>
      <c r="H37" s="73" t="str">
        <f>'Moors League'!H35</f>
        <v>1.21.82</v>
      </c>
      <c r="I37" s="71">
        <f>'Moors League'!I35</f>
        <v>4</v>
      </c>
    </row>
    <row r="38" spans="1:9" s="98" customFormat="1" ht="21.75" customHeight="1">
      <c r="A38" s="109">
        <v>28</v>
      </c>
      <c r="B38" s="54" t="s">
        <v>113</v>
      </c>
      <c r="C38" s="54" t="s">
        <v>107</v>
      </c>
      <c r="D38" s="312" t="s">
        <v>259</v>
      </c>
      <c r="E38" s="254"/>
      <c r="F38" s="321" t="s">
        <v>282</v>
      </c>
      <c r="G38" s="64"/>
      <c r="H38" s="49"/>
      <c r="I38" s="53"/>
    </row>
    <row r="39" spans="1:9" s="98" customFormat="1" ht="21.75" customHeight="1">
      <c r="A39" s="109"/>
      <c r="B39" s="54"/>
      <c r="C39" s="85"/>
      <c r="D39" s="312" t="s">
        <v>271</v>
      </c>
      <c r="E39" s="254"/>
      <c r="F39" s="316" t="s">
        <v>283</v>
      </c>
      <c r="G39" s="59"/>
      <c r="H39" s="73" t="str">
        <f>'Moors League'!H36</f>
        <v>1.27.20</v>
      </c>
      <c r="I39" s="71">
        <f>'Moors League'!I36</f>
        <v>3</v>
      </c>
    </row>
    <row r="40" spans="1:9" s="98" customFormat="1" ht="21.75" customHeight="1">
      <c r="A40" s="109">
        <v>29</v>
      </c>
      <c r="B40" s="54" t="s">
        <v>97</v>
      </c>
      <c r="C40" s="54" t="s">
        <v>114</v>
      </c>
      <c r="D40" s="313" t="s">
        <v>261</v>
      </c>
      <c r="E40" s="254" t="s">
        <v>19</v>
      </c>
      <c r="F40" s="313" t="s">
        <v>278</v>
      </c>
      <c r="G40" s="59" t="s">
        <v>20</v>
      </c>
      <c r="H40" s="47"/>
      <c r="I40" s="53"/>
    </row>
    <row r="41" spans="1:9" s="98" customFormat="1" ht="21.75" customHeight="1">
      <c r="A41" s="109"/>
      <c r="B41" s="54"/>
      <c r="C41" s="54"/>
      <c r="D41" s="313" t="s">
        <v>197</v>
      </c>
      <c r="E41" s="254" t="s">
        <v>21</v>
      </c>
      <c r="F41" s="313" t="s">
        <v>284</v>
      </c>
      <c r="G41" s="59" t="s">
        <v>22</v>
      </c>
      <c r="H41" s="73" t="str">
        <f>'Moors League'!H37</f>
        <v>1.04.28</v>
      </c>
      <c r="I41" s="71">
        <f>'Moors League'!I37</f>
        <v>4</v>
      </c>
    </row>
    <row r="42" spans="1:9" s="98" customFormat="1" ht="21.75" customHeight="1">
      <c r="A42" s="109">
        <v>30</v>
      </c>
      <c r="B42" s="54" t="s">
        <v>115</v>
      </c>
      <c r="C42" s="54" t="s">
        <v>114</v>
      </c>
      <c r="D42" s="313" t="s">
        <v>272</v>
      </c>
      <c r="E42" s="254" t="s">
        <v>19</v>
      </c>
      <c r="F42" s="313" t="s">
        <v>200</v>
      </c>
      <c r="G42" s="59" t="s">
        <v>20</v>
      </c>
      <c r="H42" s="47"/>
      <c r="I42" s="53"/>
    </row>
    <row r="43" spans="1:9" s="98" customFormat="1" ht="21.75" customHeight="1">
      <c r="A43" s="109"/>
      <c r="B43" s="54"/>
      <c r="C43" s="54"/>
      <c r="D43" s="313" t="s">
        <v>273</v>
      </c>
      <c r="E43" s="254" t="s">
        <v>21</v>
      </c>
      <c r="F43" s="310" t="s">
        <v>285</v>
      </c>
      <c r="G43" s="59" t="s">
        <v>22</v>
      </c>
      <c r="H43" s="73" t="str">
        <f>'Moors League'!H38</f>
        <v>1.00.09</v>
      </c>
      <c r="I43" s="71">
        <f>'Moors League'!I38</f>
        <v>4</v>
      </c>
    </row>
    <row r="44" spans="1:9" s="28" customFormat="1" ht="21.75" customHeight="1">
      <c r="A44" s="109">
        <v>31</v>
      </c>
      <c r="B44" s="54" t="s">
        <v>91</v>
      </c>
      <c r="C44" s="54" t="s">
        <v>95</v>
      </c>
      <c r="D44" s="311" t="s">
        <v>255</v>
      </c>
      <c r="E44" s="251">
        <f>'Moors League'!H39</f>
        <v>31.86</v>
      </c>
      <c r="F44" s="279"/>
      <c r="G44" s="31"/>
      <c r="H44" s="45"/>
      <c r="I44" s="71">
        <f>'Moors League'!I39</f>
        <v>5</v>
      </c>
    </row>
    <row r="45" spans="1:9" s="28" customFormat="1" ht="21.75" customHeight="1">
      <c r="A45" s="109">
        <v>32</v>
      </c>
      <c r="B45" s="54" t="s">
        <v>93</v>
      </c>
      <c r="C45" s="54" t="s">
        <v>95</v>
      </c>
      <c r="D45" s="312" t="s">
        <v>201</v>
      </c>
      <c r="E45" s="251">
        <f>'Moors League'!H40</f>
        <v>27.73</v>
      </c>
      <c r="F45" s="279"/>
      <c r="G45" s="31"/>
      <c r="H45" s="45"/>
      <c r="I45" s="71">
        <f>'Moors League'!I40</f>
        <v>5</v>
      </c>
    </row>
    <row r="46" spans="1:9" s="28" customFormat="1" ht="21.75" customHeight="1">
      <c r="A46" s="109">
        <v>33</v>
      </c>
      <c r="B46" s="54" t="s">
        <v>94</v>
      </c>
      <c r="C46" s="54" t="s">
        <v>116</v>
      </c>
      <c r="D46" s="311" t="s">
        <v>256</v>
      </c>
      <c r="E46" s="251">
        <f>'Moors League'!H41</f>
        <v>46.24</v>
      </c>
      <c r="F46" s="279"/>
      <c r="G46" s="31"/>
      <c r="H46" s="45"/>
      <c r="I46" s="71">
        <f>'Moors League'!I41</f>
        <v>2</v>
      </c>
    </row>
    <row r="47" spans="1:9" s="28" customFormat="1" ht="21.75" customHeight="1">
      <c r="A47" s="109">
        <v>34</v>
      </c>
      <c r="B47" s="54" t="s">
        <v>96</v>
      </c>
      <c r="C47" s="54" t="s">
        <v>116</v>
      </c>
      <c r="D47" s="311" t="s">
        <v>257</v>
      </c>
      <c r="E47" s="251">
        <f>'Moors League'!H42</f>
        <v>39.03</v>
      </c>
      <c r="F47" s="279"/>
      <c r="G47" s="31"/>
      <c r="H47" s="45"/>
      <c r="I47" s="71">
        <f>'Moors League'!I42</f>
        <v>4</v>
      </c>
    </row>
    <row r="48" spans="1:9" s="28" customFormat="1" ht="21.75" customHeight="1">
      <c r="A48" s="109">
        <v>35</v>
      </c>
      <c r="B48" s="54" t="s">
        <v>97</v>
      </c>
      <c r="C48" s="54" t="s">
        <v>117</v>
      </c>
      <c r="D48" s="311" t="s">
        <v>197</v>
      </c>
      <c r="E48" s="251">
        <f>'Moors League'!H43</f>
        <v>29.35</v>
      </c>
      <c r="F48" s="279"/>
      <c r="G48" s="31"/>
      <c r="H48" s="45"/>
      <c r="I48" s="71">
        <f>'Moors League'!I43</f>
        <v>4</v>
      </c>
    </row>
    <row r="49" spans="1:9" s="28" customFormat="1" ht="21.75" customHeight="1">
      <c r="A49" s="109">
        <v>36</v>
      </c>
      <c r="B49" s="54" t="s">
        <v>99</v>
      </c>
      <c r="C49" s="54" t="s">
        <v>117</v>
      </c>
      <c r="D49" s="311" t="s">
        <v>200</v>
      </c>
      <c r="E49" s="251">
        <f>'Moors League'!H44</f>
        <v>26.66</v>
      </c>
      <c r="F49" s="279"/>
      <c r="G49" s="31"/>
      <c r="H49" s="45"/>
      <c r="I49" s="71">
        <f>'Moors League'!I44</f>
        <v>4</v>
      </c>
    </row>
    <row r="50" spans="1:9" s="28" customFormat="1" ht="21.75" customHeight="1">
      <c r="A50" s="109">
        <v>37</v>
      </c>
      <c r="B50" s="54" t="s">
        <v>100</v>
      </c>
      <c r="C50" s="54" t="s">
        <v>118</v>
      </c>
      <c r="D50" s="311" t="s">
        <v>258</v>
      </c>
      <c r="E50" s="251">
        <f>'Moors League'!H45</f>
        <v>24.84</v>
      </c>
      <c r="F50" s="279"/>
      <c r="G50" s="31"/>
      <c r="H50" s="45"/>
      <c r="I50" s="71">
        <f>'Moors League'!I45</f>
        <v>3</v>
      </c>
    </row>
    <row r="51" spans="1:9" s="28" customFormat="1" ht="21.75" customHeight="1">
      <c r="A51" s="109">
        <v>38</v>
      </c>
      <c r="B51" s="54" t="s">
        <v>102</v>
      </c>
      <c r="C51" s="54" t="s">
        <v>118</v>
      </c>
      <c r="D51" s="312" t="s">
        <v>259</v>
      </c>
      <c r="E51" s="251">
        <f>'Moors League'!H46</f>
        <v>25.89</v>
      </c>
      <c r="F51" s="279"/>
      <c r="G51" s="31"/>
      <c r="H51" s="45"/>
      <c r="I51" s="71">
        <f>'Moors League'!I46</f>
        <v>2</v>
      </c>
    </row>
    <row r="52" spans="1:9" s="28" customFormat="1" ht="21.75" customHeight="1">
      <c r="A52" s="109">
        <v>39</v>
      </c>
      <c r="B52" s="54" t="s">
        <v>103</v>
      </c>
      <c r="C52" s="54" t="s">
        <v>95</v>
      </c>
      <c r="D52" s="312" t="s">
        <v>269</v>
      </c>
      <c r="E52" s="251">
        <f>'Moors League'!H47</f>
        <v>39.2</v>
      </c>
      <c r="F52" s="279"/>
      <c r="G52" s="31"/>
      <c r="H52" s="45"/>
      <c r="I52" s="71">
        <f>'Moors League'!I47</f>
        <v>1</v>
      </c>
    </row>
    <row r="53" spans="1:9" s="28" customFormat="1" ht="21.75" customHeight="1">
      <c r="A53" s="109">
        <v>40</v>
      </c>
      <c r="B53" s="54" t="s">
        <v>105</v>
      </c>
      <c r="C53" s="54" t="s">
        <v>95</v>
      </c>
      <c r="D53" s="311" t="s">
        <v>257</v>
      </c>
      <c r="E53" s="251">
        <f>'Moors League'!H48</f>
        <v>38.53</v>
      </c>
      <c r="F53" s="279"/>
      <c r="G53" s="31"/>
      <c r="H53" s="45"/>
      <c r="I53" s="71">
        <f>'Moors League'!I48</f>
        <v>1</v>
      </c>
    </row>
    <row r="54" spans="1:9" s="28" customFormat="1" ht="21.75" customHeight="1">
      <c r="A54" s="109">
        <v>41</v>
      </c>
      <c r="B54" s="54" t="s">
        <v>91</v>
      </c>
      <c r="C54" s="54" t="s">
        <v>107</v>
      </c>
      <c r="D54" s="311" t="s">
        <v>197</v>
      </c>
      <c r="E54" s="256"/>
      <c r="F54" s="311" t="s">
        <v>261</v>
      </c>
      <c r="G54" s="65"/>
      <c r="H54" s="46"/>
      <c r="I54" s="53"/>
    </row>
    <row r="55" spans="1:9" s="28" customFormat="1" ht="21.75" customHeight="1">
      <c r="A55" s="109"/>
      <c r="B55" s="56"/>
      <c r="C55" s="56"/>
      <c r="D55" s="310" t="s">
        <v>255</v>
      </c>
      <c r="E55" s="256"/>
      <c r="F55" s="311" t="s">
        <v>284</v>
      </c>
      <c r="G55" s="65"/>
      <c r="H55" s="67">
        <f>'Moors League'!H49</f>
        <v>55.86</v>
      </c>
      <c r="I55" s="71">
        <f>'Moors League'!I49</f>
        <v>3</v>
      </c>
    </row>
    <row r="56" spans="1:9" s="28" customFormat="1" ht="21.75" customHeight="1">
      <c r="A56" s="109">
        <v>42</v>
      </c>
      <c r="B56" s="54" t="s">
        <v>93</v>
      </c>
      <c r="C56" s="54" t="s">
        <v>107</v>
      </c>
      <c r="D56" s="311" t="s">
        <v>268</v>
      </c>
      <c r="E56" s="256"/>
      <c r="F56" s="311" t="s">
        <v>200</v>
      </c>
      <c r="G56" s="65"/>
      <c r="H56" s="277"/>
      <c r="I56" s="53"/>
    </row>
    <row r="57" spans="1:9" s="28" customFormat="1" ht="21.75" customHeight="1">
      <c r="A57" s="109"/>
      <c r="B57" s="56"/>
      <c r="C57" s="56"/>
      <c r="D57" s="311" t="s">
        <v>262</v>
      </c>
      <c r="E57" s="256"/>
      <c r="F57" s="311" t="s">
        <v>201</v>
      </c>
      <c r="G57" s="65"/>
      <c r="H57" s="58">
        <f>'Moors League'!H50</f>
        <v>47.5</v>
      </c>
      <c r="I57" s="71">
        <f>'Moors League'!I50</f>
        <v>4</v>
      </c>
    </row>
    <row r="58" spans="1:9" s="28" customFormat="1" ht="21.75" customHeight="1">
      <c r="A58" s="109">
        <v>43</v>
      </c>
      <c r="B58" s="54" t="s">
        <v>94</v>
      </c>
      <c r="C58" s="54" t="s">
        <v>106</v>
      </c>
      <c r="D58" s="313" t="s">
        <v>263</v>
      </c>
      <c r="E58" s="256" t="s">
        <v>19</v>
      </c>
      <c r="F58" s="313" t="s">
        <v>275</v>
      </c>
      <c r="G58" s="65" t="s">
        <v>20</v>
      </c>
      <c r="H58" s="188"/>
      <c r="I58" s="53"/>
    </row>
    <row r="59" spans="1:9" s="28" customFormat="1" ht="21.75" customHeight="1">
      <c r="A59" s="109"/>
      <c r="B59" s="56"/>
      <c r="C59" s="56"/>
      <c r="D59" s="313" t="s">
        <v>256</v>
      </c>
      <c r="E59" s="256" t="s">
        <v>21</v>
      </c>
      <c r="F59" s="313" t="s">
        <v>279</v>
      </c>
      <c r="G59" s="65" t="s">
        <v>22</v>
      </c>
      <c r="H59" s="58" t="str">
        <f>'Moors League'!H51</f>
        <v>1.33.69</v>
      </c>
      <c r="I59" s="71">
        <f>'Moors League'!I51</f>
        <v>1</v>
      </c>
    </row>
    <row r="60" spans="1:9" s="28" customFormat="1" ht="21.75" customHeight="1">
      <c r="A60" s="109">
        <v>44</v>
      </c>
      <c r="B60" s="54" t="s">
        <v>96</v>
      </c>
      <c r="C60" s="54" t="s">
        <v>106</v>
      </c>
      <c r="D60" s="314" t="s">
        <v>274</v>
      </c>
      <c r="E60" s="256" t="s">
        <v>19</v>
      </c>
      <c r="F60" s="318" t="s">
        <v>281</v>
      </c>
      <c r="G60" s="65" t="s">
        <v>20</v>
      </c>
      <c r="H60" s="46"/>
      <c r="I60" s="53"/>
    </row>
    <row r="61" spans="1:9" s="28" customFormat="1" ht="21.75" customHeight="1">
      <c r="A61" s="109"/>
      <c r="B61" s="56"/>
      <c r="C61" s="56"/>
      <c r="D61" s="314" t="s">
        <v>264</v>
      </c>
      <c r="E61" s="256" t="s">
        <v>21</v>
      </c>
      <c r="F61" s="322" t="s">
        <v>257</v>
      </c>
      <c r="G61" s="65" t="s">
        <v>22</v>
      </c>
      <c r="H61" s="58" t="str">
        <f>'Moors League'!H52</f>
        <v>1.18.43</v>
      </c>
      <c r="I61" s="71">
        <f>'Moors League'!I52</f>
        <v>4</v>
      </c>
    </row>
    <row r="62" spans="1:9" s="28" customFormat="1" ht="21.75" customHeight="1">
      <c r="A62" s="109">
        <v>45</v>
      </c>
      <c r="B62" s="54" t="s">
        <v>103</v>
      </c>
      <c r="C62" s="54" t="s">
        <v>119</v>
      </c>
      <c r="D62" s="311" t="s">
        <v>266</v>
      </c>
      <c r="E62" s="251">
        <f>'Moors League'!H53</f>
        <v>31.85</v>
      </c>
      <c r="F62" s="279"/>
      <c r="G62" s="31"/>
      <c r="H62" s="45"/>
      <c r="I62" s="71">
        <f>'Moors League'!I53</f>
        <v>4</v>
      </c>
    </row>
    <row r="63" spans="1:9" s="28" customFormat="1" ht="21.75" customHeight="1">
      <c r="A63" s="109">
        <v>46</v>
      </c>
      <c r="B63" s="54" t="s">
        <v>105</v>
      </c>
      <c r="C63" s="54" t="s">
        <v>119</v>
      </c>
      <c r="D63" s="311" t="s">
        <v>264</v>
      </c>
      <c r="E63" s="251">
        <f>'Moors League'!H54</f>
        <v>35.2</v>
      </c>
      <c r="F63" s="279"/>
      <c r="G63" s="31"/>
      <c r="H63" s="45"/>
      <c r="I63" s="71">
        <f>'Moors League'!I54</f>
        <v>1</v>
      </c>
    </row>
    <row r="64" spans="1:9" s="28" customFormat="1" ht="21.75" customHeight="1">
      <c r="A64" s="109">
        <v>47</v>
      </c>
      <c r="B64" s="54" t="s">
        <v>100</v>
      </c>
      <c r="C64" s="54" t="s">
        <v>120</v>
      </c>
      <c r="D64" s="311" t="s">
        <v>258</v>
      </c>
      <c r="E64" s="251">
        <f>'Moors League'!H55</f>
        <v>21.87</v>
      </c>
      <c r="F64" s="279"/>
      <c r="G64" s="31"/>
      <c r="H64" s="45"/>
      <c r="I64" s="71">
        <f>'Moors League'!I55</f>
        <v>3</v>
      </c>
    </row>
    <row r="65" spans="1:9" s="28" customFormat="1" ht="21.75" customHeight="1">
      <c r="A65" s="109">
        <v>48</v>
      </c>
      <c r="B65" s="54" t="s">
        <v>102</v>
      </c>
      <c r="C65" s="54" t="s">
        <v>120</v>
      </c>
      <c r="D65" s="312" t="s">
        <v>259</v>
      </c>
      <c r="E65" s="251">
        <f>'Moors League'!H56</f>
        <v>22.65</v>
      </c>
      <c r="F65" s="279"/>
      <c r="G65" s="31"/>
      <c r="H65" s="45"/>
      <c r="I65" s="71">
        <f>'Moors League'!I56</f>
        <v>3</v>
      </c>
    </row>
    <row r="66" spans="1:9" s="28" customFormat="1" ht="21.75" customHeight="1">
      <c r="A66" s="109">
        <v>49</v>
      </c>
      <c r="B66" s="54" t="s">
        <v>97</v>
      </c>
      <c r="C66" s="54" t="s">
        <v>121</v>
      </c>
      <c r="D66" s="312" t="s">
        <v>261</v>
      </c>
      <c r="E66" s="251">
        <f>'Moors League'!H57</f>
        <v>34.7</v>
      </c>
      <c r="F66" s="279"/>
      <c r="G66" s="31"/>
      <c r="H66" s="45"/>
      <c r="I66" s="71">
        <f>'Moors League'!I57</f>
        <v>5</v>
      </c>
    </row>
    <row r="67" spans="1:9" s="28" customFormat="1" ht="21.75" customHeight="1">
      <c r="A67" s="109">
        <v>50</v>
      </c>
      <c r="B67" s="54" t="s">
        <v>99</v>
      </c>
      <c r="C67" s="54" t="s">
        <v>121</v>
      </c>
      <c r="D67" s="311" t="s">
        <v>200</v>
      </c>
      <c r="E67" s="251">
        <f>'Moors League'!H58</f>
        <v>34.54</v>
      </c>
      <c r="F67" s="279"/>
      <c r="G67" s="31"/>
      <c r="H67" s="45"/>
      <c r="I67" s="71">
        <f>'Moors League'!I58</f>
        <v>3</v>
      </c>
    </row>
    <row r="68" spans="1:9" s="28" customFormat="1" ht="21.75" customHeight="1">
      <c r="A68" s="109">
        <v>51</v>
      </c>
      <c r="B68" s="54" t="s">
        <v>94</v>
      </c>
      <c r="C68" s="54" t="s">
        <v>108</v>
      </c>
      <c r="D68" s="311" t="s">
        <v>275</v>
      </c>
      <c r="E68" s="251">
        <f>'Moors League'!H59</f>
        <v>55.83</v>
      </c>
      <c r="F68" s="279"/>
      <c r="G68" s="31"/>
      <c r="H68" s="45"/>
      <c r="I68" s="71">
        <f>'Moors League'!I59</f>
        <v>1</v>
      </c>
    </row>
    <row r="69" spans="1:9" s="28" customFormat="1" ht="21.75" customHeight="1">
      <c r="A69" s="109">
        <v>52</v>
      </c>
      <c r="B69" s="54" t="s">
        <v>96</v>
      </c>
      <c r="C69" s="54" t="s">
        <v>108</v>
      </c>
      <c r="D69" s="311" t="s">
        <v>264</v>
      </c>
      <c r="E69" s="251">
        <f>'Moors League'!H60</f>
        <v>50.28</v>
      </c>
      <c r="F69" s="279"/>
      <c r="G69" s="31"/>
      <c r="H69" s="45"/>
      <c r="I69" s="71">
        <f>'Moors League'!I60</f>
        <v>2</v>
      </c>
    </row>
    <row r="70" spans="1:9" s="28" customFormat="1" ht="21.75" customHeight="1">
      <c r="A70" s="109">
        <v>53</v>
      </c>
      <c r="B70" s="54" t="s">
        <v>91</v>
      </c>
      <c r="C70" s="54" t="s">
        <v>111</v>
      </c>
      <c r="D70" s="311" t="s">
        <v>197</v>
      </c>
      <c r="E70" s="251">
        <f>'Moors League'!H61</f>
        <v>29.87</v>
      </c>
      <c r="F70" s="279"/>
      <c r="G70" s="31"/>
      <c r="H70" s="45"/>
      <c r="I70" s="71">
        <f>'Moors League'!I61</f>
        <v>3</v>
      </c>
    </row>
    <row r="71" spans="1:9" s="28" customFormat="1" ht="21.75" customHeight="1">
      <c r="A71" s="109">
        <v>54</v>
      </c>
      <c r="B71" s="54" t="s">
        <v>93</v>
      </c>
      <c r="C71" s="54" t="s">
        <v>111</v>
      </c>
      <c r="D71" s="311" t="s">
        <v>201</v>
      </c>
      <c r="E71" s="251">
        <f>'Moors League'!H62</f>
        <v>25.25</v>
      </c>
      <c r="F71" s="279"/>
      <c r="G71" s="31"/>
      <c r="H71" s="45"/>
      <c r="I71" s="71">
        <f>'Moors League'!I62</f>
        <v>5</v>
      </c>
    </row>
    <row r="72" spans="1:9" s="28" customFormat="1" ht="21.75" customHeight="1">
      <c r="A72" s="109">
        <v>55</v>
      </c>
      <c r="B72" s="54" t="s">
        <v>103</v>
      </c>
      <c r="C72" s="54" t="s">
        <v>107</v>
      </c>
      <c r="D72" s="311" t="s">
        <v>260</v>
      </c>
      <c r="E72" s="257"/>
      <c r="F72" s="311" t="s">
        <v>269</v>
      </c>
      <c r="G72" s="66"/>
      <c r="H72" s="46"/>
      <c r="I72" s="53"/>
    </row>
    <row r="73" spans="1:9" s="28" customFormat="1" ht="21.75" customHeight="1">
      <c r="A73" s="109"/>
      <c r="B73" s="56"/>
      <c r="C73" s="56"/>
      <c r="D73" s="310" t="s">
        <v>276</v>
      </c>
      <c r="E73" s="257"/>
      <c r="F73" s="311" t="s">
        <v>266</v>
      </c>
      <c r="G73" s="65"/>
      <c r="H73" s="58">
        <f>'Moors League'!H63</f>
        <v>59.67</v>
      </c>
      <c r="I73" s="71">
        <f>'Moors League'!I63</f>
        <v>3</v>
      </c>
    </row>
    <row r="74" spans="1:9" s="28" customFormat="1" ht="21.75" customHeight="1">
      <c r="A74" s="109">
        <v>56</v>
      </c>
      <c r="B74" s="54" t="s">
        <v>105</v>
      </c>
      <c r="C74" s="54" t="s">
        <v>107</v>
      </c>
      <c r="D74" s="311" t="s">
        <v>264</v>
      </c>
      <c r="E74" s="256"/>
      <c r="F74" s="316" t="s">
        <v>265</v>
      </c>
      <c r="G74" s="66"/>
      <c r="H74" s="278"/>
      <c r="I74" s="52"/>
    </row>
    <row r="75" spans="1:9" s="28" customFormat="1" ht="21.75" customHeight="1">
      <c r="A75" s="109"/>
      <c r="B75" s="56"/>
      <c r="C75" s="56"/>
      <c r="D75" s="311" t="s">
        <v>274</v>
      </c>
      <c r="E75" s="256"/>
      <c r="F75" s="311" t="s">
        <v>267</v>
      </c>
      <c r="G75" s="66"/>
      <c r="H75" s="58" t="str">
        <f>'Moors League'!H64</f>
        <v>1.15.60</v>
      </c>
      <c r="I75" s="71">
        <f>'Moors League'!I64</f>
        <v>2</v>
      </c>
    </row>
    <row r="76" spans="1:9" s="28" customFormat="1" ht="21.75" customHeight="1">
      <c r="A76" s="109">
        <v>57</v>
      </c>
      <c r="B76" s="54" t="s">
        <v>112</v>
      </c>
      <c r="C76" s="54" t="s">
        <v>106</v>
      </c>
      <c r="D76" s="314" t="s">
        <v>263</v>
      </c>
      <c r="E76" s="256" t="s">
        <v>19</v>
      </c>
      <c r="F76" s="323" t="s">
        <v>270</v>
      </c>
      <c r="G76" s="65" t="s">
        <v>20</v>
      </c>
      <c r="H76" s="46"/>
      <c r="I76" s="53"/>
    </row>
    <row r="77" spans="1:9" s="28" customFormat="1" ht="21.75" customHeight="1">
      <c r="A77" s="109"/>
      <c r="B77" s="56" t="s">
        <v>203</v>
      </c>
      <c r="C77" s="85"/>
      <c r="D77" s="315" t="s">
        <v>277</v>
      </c>
      <c r="E77" s="256" t="s">
        <v>21</v>
      </c>
      <c r="F77" s="323" t="s">
        <v>258</v>
      </c>
      <c r="G77" s="65" t="s">
        <v>22</v>
      </c>
      <c r="H77" s="58" t="str">
        <f>'Moors League'!H65</f>
        <v>1.31.98</v>
      </c>
      <c r="I77" s="71">
        <f>'Moors League'!I65</f>
        <v>4</v>
      </c>
    </row>
    <row r="78" spans="1:9" s="28" customFormat="1" ht="21.75" customHeight="1">
      <c r="A78" s="109">
        <v>58</v>
      </c>
      <c r="B78" s="54" t="s">
        <v>113</v>
      </c>
      <c r="C78" s="54" t="s">
        <v>106</v>
      </c>
      <c r="D78" s="314" t="s">
        <v>271</v>
      </c>
      <c r="E78" s="256" t="s">
        <v>19</v>
      </c>
      <c r="F78" s="323" t="s">
        <v>283</v>
      </c>
      <c r="G78" s="65" t="s">
        <v>20</v>
      </c>
      <c r="H78" s="188"/>
      <c r="I78" s="53"/>
    </row>
    <row r="79" spans="1:9" s="28" customFormat="1" ht="21.75" customHeight="1">
      <c r="A79" s="109"/>
      <c r="B79" s="56"/>
      <c r="C79" s="85"/>
      <c r="D79" s="314" t="s">
        <v>259</v>
      </c>
      <c r="E79" s="256" t="s">
        <v>21</v>
      </c>
      <c r="F79" s="323" t="s">
        <v>282</v>
      </c>
      <c r="G79" s="65" t="s">
        <v>22</v>
      </c>
      <c r="H79" s="58" t="str">
        <f>'Moors League'!H66</f>
        <v>1.40.70</v>
      </c>
      <c r="I79" s="71">
        <f>'Moors League'!I66</f>
        <v>4</v>
      </c>
    </row>
    <row r="80" spans="1:9" s="28" customFormat="1" ht="21.75" customHeight="1">
      <c r="A80" s="109">
        <v>59</v>
      </c>
      <c r="B80" s="54" t="s">
        <v>122</v>
      </c>
      <c r="C80" s="54" t="s">
        <v>123</v>
      </c>
      <c r="D80" s="311" t="s">
        <v>278</v>
      </c>
      <c r="E80" s="256"/>
      <c r="F80" s="311" t="s">
        <v>280</v>
      </c>
      <c r="G80" s="65"/>
      <c r="H80" s="45"/>
      <c r="I80" s="52"/>
    </row>
    <row r="81" spans="1:9" s="28" customFormat="1" ht="21.75" customHeight="1">
      <c r="A81" s="109"/>
      <c r="B81" s="56"/>
      <c r="C81" s="56"/>
      <c r="D81" s="311" t="s">
        <v>261</v>
      </c>
      <c r="E81" s="256"/>
      <c r="F81" s="311" t="s">
        <v>284</v>
      </c>
      <c r="G81" s="65"/>
      <c r="H81" s="58">
        <f>'Moors League'!H67</f>
        <v>58.86</v>
      </c>
      <c r="I81" s="71">
        <f>'Moors League'!I67</f>
        <v>3</v>
      </c>
    </row>
    <row r="82" spans="1:9" s="28" customFormat="1" ht="21.75" customHeight="1">
      <c r="A82" s="109">
        <v>60</v>
      </c>
      <c r="B82" s="54" t="s">
        <v>115</v>
      </c>
      <c r="C82" s="54" t="s">
        <v>123</v>
      </c>
      <c r="D82" s="311" t="s">
        <v>200</v>
      </c>
      <c r="E82" s="256"/>
      <c r="F82" s="311" t="s">
        <v>273</v>
      </c>
      <c r="G82" s="66"/>
      <c r="H82" s="45"/>
      <c r="I82" s="52"/>
    </row>
    <row r="83" spans="1:9" s="28" customFormat="1" ht="21.75" customHeight="1">
      <c r="A83" s="109"/>
      <c r="B83" s="56"/>
      <c r="C83" s="56"/>
      <c r="D83" s="311" t="s">
        <v>272</v>
      </c>
      <c r="E83" s="256"/>
      <c r="F83" s="311" t="s">
        <v>285</v>
      </c>
      <c r="G83" s="66"/>
      <c r="H83" s="58">
        <f>'Moors League'!H68</f>
        <v>55.41</v>
      </c>
      <c r="I83" s="71">
        <f>'Moors League'!I68</f>
        <v>2</v>
      </c>
    </row>
    <row r="84" spans="1:9" s="28" customFormat="1" ht="21.75" customHeight="1">
      <c r="A84" s="109">
        <v>61</v>
      </c>
      <c r="B84" s="54" t="s">
        <v>124</v>
      </c>
      <c r="C84" s="54" t="s">
        <v>125</v>
      </c>
      <c r="D84" s="311" t="s">
        <v>258</v>
      </c>
      <c r="E84" s="256"/>
      <c r="F84" s="316" t="s">
        <v>259</v>
      </c>
      <c r="G84" s="65"/>
      <c r="H84" s="45"/>
      <c r="I84" s="70"/>
    </row>
    <row r="85" spans="1:9" s="28" customFormat="1" ht="21.75" customHeight="1">
      <c r="A85" s="109"/>
      <c r="B85" s="56"/>
      <c r="C85" s="85"/>
      <c r="D85" s="311" t="s">
        <v>256</v>
      </c>
      <c r="E85" s="256"/>
      <c r="F85" s="311" t="s">
        <v>257</v>
      </c>
      <c r="G85" s="66"/>
      <c r="H85" s="45"/>
      <c r="I85" s="50"/>
    </row>
    <row r="86" spans="1:9" s="28" customFormat="1" ht="21.75" customHeight="1">
      <c r="A86" s="109"/>
      <c r="B86" s="56"/>
      <c r="C86" s="56"/>
      <c r="D86" s="311" t="s">
        <v>266</v>
      </c>
      <c r="E86" s="256"/>
      <c r="F86" s="311" t="s">
        <v>267</v>
      </c>
      <c r="G86" s="65"/>
      <c r="H86" s="45"/>
      <c r="I86" s="50"/>
    </row>
    <row r="87" spans="1:9" s="28" customFormat="1" ht="21.75" customHeight="1">
      <c r="A87" s="109" t="s">
        <v>23</v>
      </c>
      <c r="B87" s="56"/>
      <c r="C87" s="56"/>
      <c r="D87" s="311" t="s">
        <v>197</v>
      </c>
      <c r="E87" s="256"/>
      <c r="F87" s="311" t="s">
        <v>200</v>
      </c>
      <c r="G87" s="66"/>
      <c r="H87" s="45"/>
      <c r="I87" s="50"/>
    </row>
    <row r="88" spans="1:9" s="28" customFormat="1" ht="21.75" customHeight="1" thickBot="1">
      <c r="A88" s="109"/>
      <c r="B88" s="56"/>
      <c r="C88" s="56"/>
      <c r="D88" s="311" t="s">
        <v>255</v>
      </c>
      <c r="E88" s="250"/>
      <c r="F88" s="311" t="s">
        <v>268</v>
      </c>
      <c r="G88" s="74"/>
      <c r="H88" s="75" t="str">
        <f>'Moors League'!H69</f>
        <v>2.33.00</v>
      </c>
      <c r="I88" s="72">
        <f>'Moors League'!I69</f>
        <v>2</v>
      </c>
    </row>
    <row r="89" spans="4:9" ht="24.75" customHeight="1" thickBot="1">
      <c r="D89" s="176"/>
      <c r="E89" s="258"/>
      <c r="F89" s="187"/>
      <c r="G89" s="435" t="s">
        <v>81</v>
      </c>
      <c r="H89" s="436"/>
      <c r="I89" s="51">
        <f>SUM(I4:I88)</f>
        <v>194</v>
      </c>
    </row>
  </sheetData>
  <sheetProtection/>
  <protectedRanges>
    <protectedRange sqref="D16" name="Range1_1"/>
    <protectedRange sqref="F15:F16 F18:F21" name="Range1_2"/>
  </protectedRanges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73">
      <selection activeCell="D67" sqref="D67"/>
    </sheetView>
  </sheetViews>
  <sheetFormatPr defaultColWidth="9.140625" defaultRowHeight="12.75"/>
  <cols>
    <col min="1" max="1" width="3.7109375" style="110" customWidth="1"/>
    <col min="2" max="2" width="14.140625" style="103" bestFit="1" customWidth="1"/>
    <col min="3" max="3" width="19.28125" style="103" bestFit="1" customWidth="1"/>
    <col min="4" max="4" width="27.8515625" style="99" customWidth="1"/>
    <col min="5" max="5" width="9.140625" style="30" customWidth="1"/>
    <col min="6" max="6" width="21.00390625" style="103" customWidth="1"/>
    <col min="7" max="7" width="10.140625" style="30" bestFit="1" customWidth="1"/>
    <col min="8" max="8" width="8.421875" style="101" bestFit="1" customWidth="1"/>
    <col min="9" max="9" width="9.140625" style="102" customWidth="1"/>
    <col min="10" max="16384" width="9.140625" style="103" customWidth="1"/>
  </cols>
  <sheetData>
    <row r="1" spans="1:6" ht="29.25" customHeight="1">
      <c r="A1" s="432" t="s">
        <v>17</v>
      </c>
      <c r="B1" s="433"/>
      <c r="C1" s="433"/>
      <c r="D1" s="433"/>
      <c r="F1" s="100" t="str">
        <f>'Moors League'!AE88</f>
        <v>Guisborough</v>
      </c>
    </row>
    <row r="2" spans="1:9" s="104" customFormat="1" ht="18.75">
      <c r="A2" s="434" t="s">
        <v>126</v>
      </c>
      <c r="B2" s="434"/>
      <c r="C2" s="97" t="str">
        <f>'Moors League'!C3</f>
        <v>Eston Leisure Centre</v>
      </c>
      <c r="D2" s="97"/>
      <c r="E2" s="104" t="s">
        <v>18</v>
      </c>
      <c r="F2" s="105" t="str">
        <f>'Moors League'!P3</f>
        <v>6th July 2019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54" t="s">
        <v>91</v>
      </c>
      <c r="C4" s="54" t="s">
        <v>92</v>
      </c>
      <c r="D4" s="92" t="s">
        <v>287</v>
      </c>
      <c r="E4" s="58">
        <f>'Moors League'!L9</f>
        <v>34.55</v>
      </c>
      <c r="F4" s="24"/>
      <c r="G4" s="33"/>
      <c r="H4" s="48"/>
      <c r="I4" s="71">
        <f>'Moors League'!M9</f>
        <v>4</v>
      </c>
    </row>
    <row r="5" spans="1:9" s="98" customFormat="1" ht="21.75" customHeight="1">
      <c r="A5" s="109">
        <v>2</v>
      </c>
      <c r="B5" s="55" t="s">
        <v>93</v>
      </c>
      <c r="C5" s="55" t="s">
        <v>92</v>
      </c>
      <c r="D5" s="111" t="s">
        <v>309</v>
      </c>
      <c r="E5" s="58">
        <f>'Moors League'!L10</f>
        <v>31.17</v>
      </c>
      <c r="F5" s="26"/>
      <c r="G5" s="25"/>
      <c r="H5" s="48"/>
      <c r="I5" s="71">
        <f>'Moors League'!M10</f>
        <v>2</v>
      </c>
    </row>
    <row r="6" spans="1:9" s="98" customFormat="1" ht="21.75" customHeight="1">
      <c r="A6" s="109">
        <v>3</v>
      </c>
      <c r="B6" s="54" t="s">
        <v>94</v>
      </c>
      <c r="C6" s="54" t="s">
        <v>95</v>
      </c>
      <c r="D6" s="92" t="s">
        <v>310</v>
      </c>
      <c r="E6" s="58">
        <f>'Moors League'!L11</f>
        <v>36.75</v>
      </c>
      <c r="F6" s="57"/>
      <c r="G6" s="27"/>
      <c r="H6" s="48"/>
      <c r="I6" s="71">
        <f>'Moors League'!M11</f>
        <v>5</v>
      </c>
    </row>
    <row r="7" spans="1:9" s="98" customFormat="1" ht="21.75" customHeight="1">
      <c r="A7" s="109">
        <v>4</v>
      </c>
      <c r="B7" s="54" t="s">
        <v>96</v>
      </c>
      <c r="C7" s="54" t="s">
        <v>95</v>
      </c>
      <c r="D7" s="92" t="s">
        <v>311</v>
      </c>
      <c r="E7" s="58">
        <f>'Moors League'!L12</f>
        <v>42.03</v>
      </c>
      <c r="F7" s="57"/>
      <c r="G7" s="27"/>
      <c r="H7" s="48"/>
      <c r="I7" s="71">
        <f>'Moors League'!M12</f>
        <v>2</v>
      </c>
    </row>
    <row r="8" spans="1:9" s="98" customFormat="1" ht="21.75" customHeight="1">
      <c r="A8" s="109">
        <v>5</v>
      </c>
      <c r="B8" s="54" t="s">
        <v>97</v>
      </c>
      <c r="C8" s="54" t="s">
        <v>98</v>
      </c>
      <c r="D8" s="92" t="s">
        <v>294</v>
      </c>
      <c r="E8" s="58">
        <f>'Moors League'!L13</f>
        <v>37.92</v>
      </c>
      <c r="F8" s="28"/>
      <c r="G8" s="25"/>
      <c r="H8" s="48"/>
      <c r="I8" s="71">
        <f>'Moors League'!M13</f>
        <v>5</v>
      </c>
    </row>
    <row r="9" spans="1:9" s="98" customFormat="1" ht="21.75" customHeight="1">
      <c r="A9" s="109">
        <v>6</v>
      </c>
      <c r="B9" s="54" t="s">
        <v>99</v>
      </c>
      <c r="C9" s="54" t="s">
        <v>98</v>
      </c>
      <c r="D9" s="92" t="s">
        <v>295</v>
      </c>
      <c r="E9" s="58">
        <f>'Moors League'!L14</f>
        <v>32.6</v>
      </c>
      <c r="F9" s="28"/>
      <c r="G9" s="25"/>
      <c r="H9" s="48"/>
      <c r="I9" s="71">
        <f>'Moors League'!M14</f>
        <v>4</v>
      </c>
    </row>
    <row r="10" spans="1:9" s="98" customFormat="1" ht="21.75" customHeight="1">
      <c r="A10" s="109">
        <v>7</v>
      </c>
      <c r="B10" s="54" t="s">
        <v>100</v>
      </c>
      <c r="C10" s="54" t="s">
        <v>101</v>
      </c>
      <c r="D10" s="92" t="s">
        <v>312</v>
      </c>
      <c r="E10" s="58">
        <f>'Moors League'!L15</f>
        <v>18.44</v>
      </c>
      <c r="F10" s="32"/>
      <c r="G10" s="25"/>
      <c r="H10" s="48"/>
      <c r="I10" s="71">
        <f>'Moors League'!M15</f>
        <v>3</v>
      </c>
    </row>
    <row r="11" spans="1:9" s="98" customFormat="1" ht="21.75" customHeight="1">
      <c r="A11" s="109">
        <v>8</v>
      </c>
      <c r="B11" s="54" t="s">
        <v>102</v>
      </c>
      <c r="C11" s="54" t="s">
        <v>101</v>
      </c>
      <c r="D11" s="92" t="s">
        <v>308</v>
      </c>
      <c r="E11" s="58">
        <f>'Moors League'!L16</f>
        <v>16.53</v>
      </c>
      <c r="F11" s="263"/>
      <c r="G11" s="25"/>
      <c r="H11" s="48"/>
      <c r="I11" s="71">
        <f>'Moors League'!M16</f>
        <v>5</v>
      </c>
    </row>
    <row r="12" spans="1:9" s="98" customFormat="1" ht="21.75" customHeight="1">
      <c r="A12" s="109">
        <v>9</v>
      </c>
      <c r="B12" s="54" t="s">
        <v>103</v>
      </c>
      <c r="C12" s="54" t="s">
        <v>104</v>
      </c>
      <c r="D12" s="92" t="s">
        <v>302</v>
      </c>
      <c r="E12" s="58">
        <f>'Moors League'!L17</f>
        <v>37.47</v>
      </c>
      <c r="F12" s="29"/>
      <c r="G12" s="25"/>
      <c r="H12" s="48"/>
      <c r="I12" s="71">
        <f>'Moors League'!M17</f>
        <v>4</v>
      </c>
    </row>
    <row r="13" spans="1:9" s="98" customFormat="1" ht="21.75" customHeight="1">
      <c r="A13" s="109">
        <v>10</v>
      </c>
      <c r="B13" s="54" t="s">
        <v>105</v>
      </c>
      <c r="C13" s="54" t="s">
        <v>104</v>
      </c>
      <c r="D13" s="92" t="s">
        <v>307</v>
      </c>
      <c r="E13" s="58">
        <f>'Moors League'!L18</f>
        <v>33.57</v>
      </c>
      <c r="F13" s="28"/>
      <c r="G13" s="25"/>
      <c r="H13" s="48"/>
      <c r="I13" s="71">
        <f>'Moors League'!M18</f>
        <v>4</v>
      </c>
    </row>
    <row r="14" spans="1:9" s="98" customFormat="1" ht="21.75" customHeight="1">
      <c r="A14" s="109">
        <v>11</v>
      </c>
      <c r="B14" s="54" t="s">
        <v>91</v>
      </c>
      <c r="C14" s="54" t="s">
        <v>106</v>
      </c>
      <c r="D14" s="93" t="s">
        <v>297</v>
      </c>
      <c r="E14" s="59" t="s">
        <v>19</v>
      </c>
      <c r="F14" s="93" t="s">
        <v>315</v>
      </c>
      <c r="G14" s="59" t="s">
        <v>20</v>
      </c>
      <c r="H14" s="63"/>
      <c r="I14" s="53"/>
    </row>
    <row r="15" spans="1:9" s="98" customFormat="1" ht="21.75" customHeight="1">
      <c r="A15" s="109"/>
      <c r="B15" s="54"/>
      <c r="C15" s="54"/>
      <c r="D15" s="93" t="s">
        <v>313</v>
      </c>
      <c r="E15" s="59" t="s">
        <v>21</v>
      </c>
      <c r="F15" s="93" t="s">
        <v>319</v>
      </c>
      <c r="G15" s="59" t="s">
        <v>22</v>
      </c>
      <c r="H15" s="58" t="str">
        <f>'Moors League'!L19</f>
        <v>1.05.39</v>
      </c>
      <c r="I15" s="71">
        <f>'Moors League'!M19</f>
        <v>2</v>
      </c>
    </row>
    <row r="16" spans="1:9" s="98" customFormat="1" ht="21.75" customHeight="1">
      <c r="A16" s="109">
        <v>12</v>
      </c>
      <c r="B16" s="54" t="s">
        <v>93</v>
      </c>
      <c r="C16" s="54" t="s">
        <v>106</v>
      </c>
      <c r="D16" s="93" t="s">
        <v>309</v>
      </c>
      <c r="E16" s="59" t="s">
        <v>19</v>
      </c>
      <c r="F16" s="93" t="s">
        <v>295</v>
      </c>
      <c r="G16" s="59" t="s">
        <v>20</v>
      </c>
      <c r="H16" s="47"/>
      <c r="I16" s="53"/>
    </row>
    <row r="17" spans="1:9" s="98" customFormat="1" ht="21.75" customHeight="1">
      <c r="A17" s="109"/>
      <c r="B17" s="54"/>
      <c r="C17" s="54"/>
      <c r="D17" s="93" t="s">
        <v>298</v>
      </c>
      <c r="E17" s="59" t="s">
        <v>21</v>
      </c>
      <c r="F17" s="93" t="s">
        <v>296</v>
      </c>
      <c r="G17" s="59" t="s">
        <v>22</v>
      </c>
      <c r="H17" s="58">
        <f>'Moors League'!L20</f>
        <v>55.59</v>
      </c>
      <c r="I17" s="71">
        <f>'Moors League'!M20</f>
        <v>2</v>
      </c>
    </row>
    <row r="18" spans="1:9" s="98" customFormat="1" ht="21.75" customHeight="1">
      <c r="A18" s="109">
        <v>13</v>
      </c>
      <c r="B18" s="54" t="s">
        <v>94</v>
      </c>
      <c r="C18" s="54" t="s">
        <v>107</v>
      </c>
      <c r="D18" s="112" t="s">
        <v>310</v>
      </c>
      <c r="E18" s="59"/>
      <c r="F18" s="92" t="s">
        <v>300</v>
      </c>
      <c r="G18" s="64"/>
      <c r="H18" s="47"/>
      <c r="I18" s="53"/>
    </row>
    <row r="19" spans="1:9" s="98" customFormat="1" ht="21.75" customHeight="1">
      <c r="A19" s="109"/>
      <c r="B19" s="54"/>
      <c r="C19" s="54"/>
      <c r="D19" s="92" t="s">
        <v>299</v>
      </c>
      <c r="E19" s="60"/>
      <c r="F19" s="92" t="s">
        <v>317</v>
      </c>
      <c r="G19" s="64"/>
      <c r="H19" s="58" t="str">
        <f>'Moors League'!L21</f>
        <v>1.03.61</v>
      </c>
      <c r="I19" s="71">
        <f>'Moors League'!M21</f>
        <v>5</v>
      </c>
    </row>
    <row r="20" spans="1:9" s="98" customFormat="1" ht="21.75" customHeight="1">
      <c r="A20" s="109">
        <v>14</v>
      </c>
      <c r="B20" s="54" t="s">
        <v>96</v>
      </c>
      <c r="C20" s="54" t="s">
        <v>107</v>
      </c>
      <c r="D20" s="112" t="s">
        <v>314</v>
      </c>
      <c r="E20" s="59"/>
      <c r="F20" s="92" t="s">
        <v>311</v>
      </c>
      <c r="G20" s="64"/>
      <c r="H20" s="226" t="s">
        <v>449</v>
      </c>
      <c r="I20" s="53"/>
    </row>
    <row r="21" spans="1:9" s="98" customFormat="1" ht="21.75" customHeight="1">
      <c r="A21" s="109"/>
      <c r="B21" s="54"/>
      <c r="C21" s="54"/>
      <c r="D21" s="112" t="s">
        <v>301</v>
      </c>
      <c r="E21" s="59"/>
      <c r="F21" s="92" t="s">
        <v>288</v>
      </c>
      <c r="G21" s="64"/>
      <c r="H21" s="58" t="str">
        <f>'Moors League'!L22</f>
        <v>DSQ</v>
      </c>
      <c r="I21" s="71">
        <f>'Moors League'!M22</f>
        <v>0</v>
      </c>
    </row>
    <row r="22" spans="1:9" s="98" customFormat="1" ht="21.75" customHeight="1">
      <c r="A22" s="109">
        <v>15</v>
      </c>
      <c r="B22" s="54" t="s">
        <v>103</v>
      </c>
      <c r="C22" s="54" t="s">
        <v>108</v>
      </c>
      <c r="D22" s="112" t="s">
        <v>286</v>
      </c>
      <c r="E22" s="58">
        <f>'Moors League'!L23</f>
        <v>41.26</v>
      </c>
      <c r="F22" s="86"/>
      <c r="G22" s="25"/>
      <c r="H22" s="48"/>
      <c r="I22" s="71">
        <f>'Moors League'!M23</f>
        <v>3</v>
      </c>
    </row>
    <row r="23" spans="1:9" s="98" customFormat="1" ht="21.75" customHeight="1">
      <c r="A23" s="109">
        <v>16</v>
      </c>
      <c r="B23" s="54" t="s">
        <v>105</v>
      </c>
      <c r="C23" s="54" t="s">
        <v>108</v>
      </c>
      <c r="D23" s="112" t="s">
        <v>307</v>
      </c>
      <c r="E23" s="58">
        <f>'Moors League'!L24</f>
        <v>38.51</v>
      </c>
      <c r="F23" s="86"/>
      <c r="G23" s="25"/>
      <c r="H23" s="48"/>
      <c r="I23" s="71">
        <f>'Moors League'!M24</f>
        <v>3</v>
      </c>
    </row>
    <row r="24" spans="1:9" s="98" customFormat="1" ht="21.75" customHeight="1">
      <c r="A24" s="109">
        <v>17</v>
      </c>
      <c r="B24" s="54" t="s">
        <v>100</v>
      </c>
      <c r="C24" s="54" t="s">
        <v>109</v>
      </c>
      <c r="D24" s="112" t="s">
        <v>312</v>
      </c>
      <c r="E24" s="58">
        <f>'Moors League'!L25</f>
        <v>22.77</v>
      </c>
      <c r="F24" s="86"/>
      <c r="G24" s="25"/>
      <c r="H24" s="48"/>
      <c r="I24" s="71">
        <f>'Moors League'!M25</f>
        <v>3</v>
      </c>
    </row>
    <row r="25" spans="1:9" s="98" customFormat="1" ht="21.75" customHeight="1">
      <c r="A25" s="109">
        <v>18</v>
      </c>
      <c r="B25" s="54" t="s">
        <v>102</v>
      </c>
      <c r="C25" s="54" t="s">
        <v>109</v>
      </c>
      <c r="D25" s="112" t="s">
        <v>308</v>
      </c>
      <c r="E25" s="58">
        <f>'Moors League'!L26</f>
        <v>20.22</v>
      </c>
      <c r="F25" s="86"/>
      <c r="G25" s="25"/>
      <c r="H25" s="48"/>
      <c r="I25" s="71">
        <f>'Moors League'!M26</f>
        <v>5</v>
      </c>
    </row>
    <row r="26" spans="1:9" s="98" customFormat="1" ht="21.75" customHeight="1">
      <c r="A26" s="109">
        <v>19</v>
      </c>
      <c r="B26" s="54" t="s">
        <v>97</v>
      </c>
      <c r="C26" s="54" t="s">
        <v>110</v>
      </c>
      <c r="D26" s="112" t="s">
        <v>294</v>
      </c>
      <c r="E26" s="58">
        <f>'Moors League'!L27</f>
        <v>32.02</v>
      </c>
      <c r="F26" s="86"/>
      <c r="G26" s="25"/>
      <c r="H26" s="48"/>
      <c r="I26" s="71">
        <f>'Moors League'!M27</f>
        <v>5</v>
      </c>
    </row>
    <row r="27" spans="1:9" s="98" customFormat="1" ht="21.75" customHeight="1">
      <c r="A27" s="109">
        <v>20</v>
      </c>
      <c r="B27" s="54" t="s">
        <v>99</v>
      </c>
      <c r="C27" s="54" t="s">
        <v>110</v>
      </c>
      <c r="D27" s="112" t="s">
        <v>298</v>
      </c>
      <c r="E27" s="58">
        <f>'Moors League'!L28</f>
        <v>29.99</v>
      </c>
      <c r="F27" s="86"/>
      <c r="G27" s="25"/>
      <c r="H27" s="48"/>
      <c r="I27" s="71">
        <f>'Moors League'!M28</f>
        <v>4</v>
      </c>
    </row>
    <row r="28" spans="1:9" s="98" customFormat="1" ht="21.75" customHeight="1">
      <c r="A28" s="109">
        <v>21</v>
      </c>
      <c r="B28" s="54" t="s">
        <v>94</v>
      </c>
      <c r="C28" s="54" t="s">
        <v>111</v>
      </c>
      <c r="D28" s="112" t="s">
        <v>310</v>
      </c>
      <c r="E28" s="58">
        <f>'Moors League'!L29</f>
        <v>32.78</v>
      </c>
      <c r="F28" s="103"/>
      <c r="G28" s="25"/>
      <c r="H28" s="48"/>
      <c r="I28" s="71">
        <f>'Moors League'!M29</f>
        <v>5</v>
      </c>
    </row>
    <row r="29" spans="1:9" s="98" customFormat="1" ht="21.75" customHeight="1">
      <c r="A29" s="109">
        <v>22</v>
      </c>
      <c r="B29" s="54" t="s">
        <v>96</v>
      </c>
      <c r="C29" s="54" t="s">
        <v>111</v>
      </c>
      <c r="D29" s="112" t="s">
        <v>288</v>
      </c>
      <c r="E29" s="58">
        <f>'Moors League'!L30</f>
        <v>35.25</v>
      </c>
      <c r="F29" s="86"/>
      <c r="G29" s="25"/>
      <c r="H29" s="48"/>
      <c r="I29" s="71">
        <f>'Moors League'!M30</f>
        <v>2</v>
      </c>
    </row>
    <row r="30" spans="1:9" s="98" customFormat="1" ht="21.75" customHeight="1">
      <c r="A30" s="109">
        <v>23</v>
      </c>
      <c r="B30" s="54" t="s">
        <v>91</v>
      </c>
      <c r="C30" s="54" t="s">
        <v>108</v>
      </c>
      <c r="D30" s="112" t="s">
        <v>315</v>
      </c>
      <c r="E30" s="58">
        <f>'Moors League'!L31</f>
        <v>38.44</v>
      </c>
      <c r="F30" s="86"/>
      <c r="G30" s="25"/>
      <c r="H30" s="48"/>
      <c r="I30" s="71">
        <f>'Moors League'!M31</f>
        <v>4</v>
      </c>
    </row>
    <row r="31" spans="1:9" s="98" customFormat="1" ht="21.75" customHeight="1">
      <c r="A31" s="109">
        <v>24</v>
      </c>
      <c r="B31" s="54" t="s">
        <v>93</v>
      </c>
      <c r="C31" s="54" t="s">
        <v>108</v>
      </c>
      <c r="D31" s="112" t="s">
        <v>295</v>
      </c>
      <c r="E31" s="58">
        <f>'Moors League'!L32</f>
        <v>33</v>
      </c>
      <c r="F31" s="86"/>
      <c r="G31" s="25"/>
      <c r="H31" s="48"/>
      <c r="I31" s="71">
        <f>'Moors League'!M32</f>
        <v>4</v>
      </c>
    </row>
    <row r="32" spans="1:9" s="98" customFormat="1" ht="21.75" customHeight="1">
      <c r="A32" s="109">
        <v>25</v>
      </c>
      <c r="B32" s="54" t="s">
        <v>103</v>
      </c>
      <c r="C32" s="54" t="s">
        <v>106</v>
      </c>
      <c r="D32" s="93" t="s">
        <v>302</v>
      </c>
      <c r="E32" s="59" t="s">
        <v>19</v>
      </c>
      <c r="F32" s="93" t="s">
        <v>286</v>
      </c>
      <c r="G32" s="59" t="s">
        <v>20</v>
      </c>
      <c r="H32" s="48"/>
      <c r="I32" s="53"/>
    </row>
    <row r="33" spans="1:9" s="98" customFormat="1" ht="21.75" customHeight="1">
      <c r="A33" s="109"/>
      <c r="B33" s="54"/>
      <c r="C33" s="54"/>
      <c r="D33" s="93" t="s">
        <v>316</v>
      </c>
      <c r="E33" s="59" t="s">
        <v>21</v>
      </c>
      <c r="F33" s="93" t="s">
        <v>287</v>
      </c>
      <c r="G33" s="59" t="s">
        <v>22</v>
      </c>
      <c r="H33" s="73" t="str">
        <f>'Moors League'!L33</f>
        <v>1.05.40</v>
      </c>
      <c r="I33" s="71">
        <f>'Moors League'!M33</f>
        <v>5</v>
      </c>
    </row>
    <row r="34" spans="1:9" s="98" customFormat="1" ht="21.75" customHeight="1">
      <c r="A34" s="109">
        <v>26</v>
      </c>
      <c r="B34" s="54" t="s">
        <v>105</v>
      </c>
      <c r="C34" s="54" t="s">
        <v>106</v>
      </c>
      <c r="D34" s="93" t="s">
        <v>303</v>
      </c>
      <c r="E34" s="59" t="s">
        <v>19</v>
      </c>
      <c r="F34" s="93" t="s">
        <v>288</v>
      </c>
      <c r="G34" s="59" t="s">
        <v>20</v>
      </c>
      <c r="H34" s="226" t="s">
        <v>451</v>
      </c>
      <c r="I34" s="53"/>
    </row>
    <row r="35" spans="1:9" s="98" customFormat="1" ht="21.75" customHeight="1">
      <c r="A35" s="109"/>
      <c r="B35" s="54"/>
      <c r="C35" s="54"/>
      <c r="D35" s="93" t="s">
        <v>307</v>
      </c>
      <c r="E35" s="59" t="s">
        <v>21</v>
      </c>
      <c r="F35" s="93" t="s">
        <v>289</v>
      </c>
      <c r="G35" s="59" t="s">
        <v>22</v>
      </c>
      <c r="H35" s="73" t="str">
        <f>'Moors League'!L34</f>
        <v>DSQ</v>
      </c>
      <c r="I35" s="71">
        <f>'Moors League'!M34</f>
        <v>0</v>
      </c>
    </row>
    <row r="36" spans="1:9" s="98" customFormat="1" ht="21.75" customHeight="1">
      <c r="A36" s="109">
        <v>27</v>
      </c>
      <c r="B36" s="54" t="s">
        <v>112</v>
      </c>
      <c r="C36" s="54" t="s">
        <v>107</v>
      </c>
      <c r="D36" s="112" t="s">
        <v>312</v>
      </c>
      <c r="E36" s="59"/>
      <c r="F36" s="92" t="s">
        <v>290</v>
      </c>
      <c r="G36" s="59"/>
      <c r="H36" s="49"/>
      <c r="I36" s="53"/>
    </row>
    <row r="37" spans="1:9" s="98" customFormat="1" ht="21.75" customHeight="1">
      <c r="A37" s="109"/>
      <c r="B37" s="54"/>
      <c r="C37" s="54"/>
      <c r="D37" s="112" t="s">
        <v>304</v>
      </c>
      <c r="E37" s="59"/>
      <c r="F37" s="92" t="s">
        <v>291</v>
      </c>
      <c r="G37" s="59"/>
      <c r="H37" s="73" t="str">
        <f>'Moors League'!L35</f>
        <v>1.23.22</v>
      </c>
      <c r="I37" s="71">
        <f>'Moors League'!M35</f>
        <v>3</v>
      </c>
    </row>
    <row r="38" spans="1:9" s="98" customFormat="1" ht="21.75" customHeight="1">
      <c r="A38" s="109">
        <v>28</v>
      </c>
      <c r="B38" s="54" t="s">
        <v>113</v>
      </c>
      <c r="C38" s="54" t="s">
        <v>107</v>
      </c>
      <c r="D38" s="112" t="s">
        <v>308</v>
      </c>
      <c r="E38" s="59"/>
      <c r="F38" s="92" t="s">
        <v>292</v>
      </c>
      <c r="G38" s="64"/>
      <c r="H38" s="49"/>
      <c r="I38" s="53"/>
    </row>
    <row r="39" spans="1:9" s="98" customFormat="1" ht="21.75" customHeight="1">
      <c r="A39" s="109"/>
      <c r="B39" s="54"/>
      <c r="C39" s="54"/>
      <c r="D39" s="112" t="s">
        <v>305</v>
      </c>
      <c r="E39" s="59"/>
      <c r="F39" s="92" t="s">
        <v>293</v>
      </c>
      <c r="G39" s="59"/>
      <c r="H39" s="73" t="str">
        <f>'Moors League'!L36</f>
        <v>1.12.12</v>
      </c>
      <c r="I39" s="71">
        <f>'Moors League'!M36</f>
        <v>5</v>
      </c>
    </row>
    <row r="40" spans="1:9" s="98" customFormat="1" ht="21.75" customHeight="1">
      <c r="A40" s="109">
        <v>29</v>
      </c>
      <c r="B40" s="54" t="s">
        <v>97</v>
      </c>
      <c r="C40" s="54" t="s">
        <v>114</v>
      </c>
      <c r="D40" s="112" t="s">
        <v>287</v>
      </c>
      <c r="E40" s="59" t="s">
        <v>19</v>
      </c>
      <c r="F40" s="112" t="s">
        <v>294</v>
      </c>
      <c r="G40" s="59" t="s">
        <v>20</v>
      </c>
      <c r="H40" s="47"/>
      <c r="I40" s="53"/>
    </row>
    <row r="41" spans="1:9" s="98" customFormat="1" ht="21.75" customHeight="1">
      <c r="A41" s="109"/>
      <c r="B41" s="54"/>
      <c r="C41" s="54"/>
      <c r="D41" s="93" t="s">
        <v>306</v>
      </c>
      <c r="E41" s="59" t="s">
        <v>21</v>
      </c>
      <c r="F41" s="93" t="s">
        <v>191</v>
      </c>
      <c r="G41" s="59" t="s">
        <v>22</v>
      </c>
      <c r="H41" s="73" t="str">
        <f>'Moors League'!L37</f>
        <v>1.02.70</v>
      </c>
      <c r="I41" s="71">
        <f>'Moors League'!M37</f>
        <v>5</v>
      </c>
    </row>
    <row r="42" spans="1:9" s="98" customFormat="1" ht="21.75" customHeight="1">
      <c r="A42" s="109">
        <v>30</v>
      </c>
      <c r="B42" s="54" t="s">
        <v>115</v>
      </c>
      <c r="C42" s="54" t="s">
        <v>114</v>
      </c>
      <c r="D42" s="93" t="s">
        <v>307</v>
      </c>
      <c r="E42" s="59" t="s">
        <v>19</v>
      </c>
      <c r="F42" s="93" t="s">
        <v>295</v>
      </c>
      <c r="G42" s="59" t="s">
        <v>20</v>
      </c>
      <c r="H42" s="226"/>
      <c r="I42" s="53"/>
    </row>
    <row r="43" spans="1:9" s="98" customFormat="1" ht="21.75" customHeight="1">
      <c r="A43" s="109"/>
      <c r="B43" s="54"/>
      <c r="C43" s="54"/>
      <c r="D43" s="93" t="s">
        <v>298</v>
      </c>
      <c r="E43" s="59" t="s">
        <v>21</v>
      </c>
      <c r="F43" s="93" t="s">
        <v>296</v>
      </c>
      <c r="G43" s="59" t="s">
        <v>22</v>
      </c>
      <c r="H43" s="73">
        <f>'Moors League'!L38</f>
        <v>57.48</v>
      </c>
      <c r="I43" s="71">
        <f>'Moors League'!M38</f>
        <v>5</v>
      </c>
    </row>
    <row r="44" spans="1:9" s="28" customFormat="1" ht="21.75" customHeight="1">
      <c r="A44" s="109">
        <v>31</v>
      </c>
      <c r="B44" s="54" t="s">
        <v>91</v>
      </c>
      <c r="C44" s="54" t="s">
        <v>95</v>
      </c>
      <c r="D44" s="112" t="s">
        <v>294</v>
      </c>
      <c r="E44" s="58">
        <f>'Moors League'!L39</f>
        <v>31.96</v>
      </c>
      <c r="F44" s="89"/>
      <c r="G44" s="31"/>
      <c r="H44" s="45"/>
      <c r="I44" s="71">
        <f>'Moors League'!M39</f>
        <v>4</v>
      </c>
    </row>
    <row r="45" spans="1:9" s="28" customFormat="1" ht="21.75" customHeight="1">
      <c r="A45" s="109">
        <v>32</v>
      </c>
      <c r="B45" s="54" t="s">
        <v>93</v>
      </c>
      <c r="C45" s="54" t="s">
        <v>95</v>
      </c>
      <c r="D45" s="112" t="s">
        <v>298</v>
      </c>
      <c r="E45" s="58">
        <f>'Moors League'!L40</f>
        <v>30.16</v>
      </c>
      <c r="F45" s="89"/>
      <c r="G45" s="31"/>
      <c r="H45" s="45"/>
      <c r="I45" s="71">
        <f>'Moors League'!M40</f>
        <v>2</v>
      </c>
    </row>
    <row r="46" spans="1:9" s="28" customFormat="1" ht="21.75" customHeight="1">
      <c r="A46" s="109">
        <v>33</v>
      </c>
      <c r="B46" s="54" t="s">
        <v>94</v>
      </c>
      <c r="C46" s="54" t="s">
        <v>116</v>
      </c>
      <c r="D46" s="112" t="s">
        <v>310</v>
      </c>
      <c r="E46" s="58">
        <f>'Moors League'!L41</f>
        <v>37.3</v>
      </c>
      <c r="F46" s="89"/>
      <c r="G46" s="31"/>
      <c r="H46" s="45"/>
      <c r="I46" s="71">
        <f>'Moors League'!M41</f>
        <v>5</v>
      </c>
    </row>
    <row r="47" spans="1:9" s="28" customFormat="1" ht="21.75" customHeight="1">
      <c r="A47" s="109">
        <v>34</v>
      </c>
      <c r="B47" s="54" t="s">
        <v>96</v>
      </c>
      <c r="C47" s="54" t="s">
        <v>116</v>
      </c>
      <c r="D47" s="112" t="s">
        <v>311</v>
      </c>
      <c r="E47" s="58">
        <f>'Moors League'!L42</f>
        <v>41.27</v>
      </c>
      <c r="F47" s="89"/>
      <c r="G47" s="31"/>
      <c r="H47" s="45"/>
      <c r="I47" s="71">
        <f>'Moors League'!M42</f>
        <v>3</v>
      </c>
    </row>
    <row r="48" spans="1:9" s="28" customFormat="1" ht="21.75" customHeight="1">
      <c r="A48" s="109">
        <v>35</v>
      </c>
      <c r="B48" s="54" t="s">
        <v>97</v>
      </c>
      <c r="C48" s="54" t="s">
        <v>117</v>
      </c>
      <c r="D48" s="112" t="s">
        <v>191</v>
      </c>
      <c r="E48" s="58">
        <f>'Moors League'!L43</f>
        <v>29.27</v>
      </c>
      <c r="F48" s="89"/>
      <c r="G48" s="31"/>
      <c r="H48" s="45"/>
      <c r="I48" s="71">
        <f>'Moors League'!M43</f>
        <v>5</v>
      </c>
    </row>
    <row r="49" spans="1:9" s="28" customFormat="1" ht="21.75" customHeight="1">
      <c r="A49" s="109">
        <v>36</v>
      </c>
      <c r="B49" s="54" t="s">
        <v>99</v>
      </c>
      <c r="C49" s="54" t="s">
        <v>117</v>
      </c>
      <c r="D49" s="112" t="s">
        <v>295</v>
      </c>
      <c r="E49" s="58">
        <f>'Moors League'!L44</f>
        <v>26.84</v>
      </c>
      <c r="F49" s="89"/>
      <c r="G49" s="31"/>
      <c r="H49" s="45"/>
      <c r="I49" s="71">
        <f>'Moors League'!M44</f>
        <v>3</v>
      </c>
    </row>
    <row r="50" spans="1:9" s="28" customFormat="1" ht="21.75" customHeight="1">
      <c r="A50" s="109">
        <v>37</v>
      </c>
      <c r="B50" s="54" t="s">
        <v>100</v>
      </c>
      <c r="C50" s="54" t="s">
        <v>118</v>
      </c>
      <c r="D50" s="112" t="s">
        <v>312</v>
      </c>
      <c r="E50" s="58">
        <f>'Moors League'!L45</f>
        <v>23.63</v>
      </c>
      <c r="F50" s="89"/>
      <c r="G50" s="31"/>
      <c r="H50" s="45"/>
      <c r="I50" s="71">
        <f>'Moors League'!M45</f>
        <v>4</v>
      </c>
    </row>
    <row r="51" spans="1:9" s="28" customFormat="1" ht="21.75" customHeight="1">
      <c r="A51" s="109">
        <v>38</v>
      </c>
      <c r="B51" s="54" t="s">
        <v>102</v>
      </c>
      <c r="C51" s="54" t="s">
        <v>118</v>
      </c>
      <c r="D51" s="112" t="s">
        <v>305</v>
      </c>
      <c r="E51" s="58">
        <f>'Moors League'!L46</f>
        <v>23.8</v>
      </c>
      <c r="F51" s="89"/>
      <c r="G51" s="31"/>
      <c r="H51" s="45"/>
      <c r="I51" s="71">
        <f>'Moors League'!M46</f>
        <v>4</v>
      </c>
    </row>
    <row r="52" spans="1:9" s="28" customFormat="1" ht="21.75" customHeight="1">
      <c r="A52" s="109">
        <v>39</v>
      </c>
      <c r="B52" s="54" t="s">
        <v>103</v>
      </c>
      <c r="C52" s="54" t="s">
        <v>95</v>
      </c>
      <c r="D52" s="112" t="s">
        <v>316</v>
      </c>
      <c r="E52" s="58">
        <f>'Moors League'!L47</f>
        <v>34.86</v>
      </c>
      <c r="F52" s="89"/>
      <c r="G52" s="31"/>
      <c r="H52" s="45"/>
      <c r="I52" s="71">
        <f>'Moors League'!M47</f>
        <v>4</v>
      </c>
    </row>
    <row r="53" spans="1:9" s="28" customFormat="1" ht="21.75" customHeight="1">
      <c r="A53" s="109">
        <v>40</v>
      </c>
      <c r="B53" s="54" t="s">
        <v>105</v>
      </c>
      <c r="C53" s="54" t="s">
        <v>95</v>
      </c>
      <c r="D53" s="112" t="s">
        <v>307</v>
      </c>
      <c r="E53" s="58">
        <f>'Moors League'!L48</f>
        <v>34.1</v>
      </c>
      <c r="F53" s="89"/>
      <c r="G53" s="31"/>
      <c r="H53" s="45"/>
      <c r="I53" s="71">
        <f>'Moors League'!M48</f>
        <v>4</v>
      </c>
    </row>
    <row r="54" spans="1:9" s="28" customFormat="1" ht="21.75" customHeight="1">
      <c r="A54" s="334">
        <v>41</v>
      </c>
      <c r="B54" s="337" t="s">
        <v>91</v>
      </c>
      <c r="C54" s="337" t="s">
        <v>107</v>
      </c>
      <c r="D54" s="326" t="s">
        <v>191</v>
      </c>
      <c r="E54" s="345"/>
      <c r="F54" s="324" t="s">
        <v>294</v>
      </c>
      <c r="G54" s="346"/>
      <c r="H54" s="350" t="s">
        <v>392</v>
      </c>
      <c r="I54" s="347"/>
    </row>
    <row r="55" spans="1:9" s="28" customFormat="1" ht="21.75" customHeight="1">
      <c r="A55" s="334"/>
      <c r="B55" s="348"/>
      <c r="C55" s="348"/>
      <c r="D55" s="326" t="s">
        <v>315</v>
      </c>
      <c r="E55" s="345"/>
      <c r="F55" s="324" t="s">
        <v>297</v>
      </c>
      <c r="G55" s="346"/>
      <c r="H55" s="349">
        <f>'Moors League'!L49</f>
        <v>54.37</v>
      </c>
      <c r="I55" s="344">
        <f>'Moors League'!M49</f>
        <v>5</v>
      </c>
    </row>
    <row r="56" spans="1:9" s="28" customFormat="1" ht="21.75" customHeight="1">
      <c r="A56" s="109">
        <v>42</v>
      </c>
      <c r="B56" s="54" t="s">
        <v>93</v>
      </c>
      <c r="C56" s="54" t="s">
        <v>107</v>
      </c>
      <c r="D56" s="112" t="s">
        <v>295</v>
      </c>
      <c r="E56" s="61"/>
      <c r="F56" s="92" t="s">
        <v>296</v>
      </c>
      <c r="G56" s="65"/>
      <c r="H56" s="46"/>
      <c r="I56" s="53"/>
    </row>
    <row r="57" spans="1:9" s="28" customFormat="1" ht="21.75" customHeight="1">
      <c r="A57" s="109"/>
      <c r="B57" s="56"/>
      <c r="C57" s="56"/>
      <c r="D57" s="112" t="s">
        <v>309</v>
      </c>
      <c r="E57" s="61"/>
      <c r="F57" s="92" t="s">
        <v>298</v>
      </c>
      <c r="G57" s="65"/>
      <c r="H57" s="58">
        <f>'Moors League'!L50</f>
        <v>49.9</v>
      </c>
      <c r="I57" s="71">
        <f>'Moors League'!M50</f>
        <v>3</v>
      </c>
    </row>
    <row r="58" spans="1:9" s="28" customFormat="1" ht="21.75" customHeight="1">
      <c r="A58" s="109">
        <v>43</v>
      </c>
      <c r="B58" s="54" t="s">
        <v>94</v>
      </c>
      <c r="C58" s="54" t="s">
        <v>106</v>
      </c>
      <c r="D58" s="93" t="s">
        <v>310</v>
      </c>
      <c r="E58" s="61" t="s">
        <v>19</v>
      </c>
      <c r="F58" s="93" t="s">
        <v>299</v>
      </c>
      <c r="G58" s="65" t="s">
        <v>20</v>
      </c>
      <c r="H58" s="46"/>
      <c r="I58" s="53"/>
    </row>
    <row r="59" spans="1:9" s="28" customFormat="1" ht="21.75" customHeight="1">
      <c r="A59" s="109"/>
      <c r="B59" s="56"/>
      <c r="C59" s="56"/>
      <c r="D59" s="93" t="s">
        <v>317</v>
      </c>
      <c r="E59" s="61" t="s">
        <v>21</v>
      </c>
      <c r="F59" s="93" t="s">
        <v>300</v>
      </c>
      <c r="G59" s="65" t="s">
        <v>22</v>
      </c>
      <c r="H59" s="58" t="str">
        <f>'Moors League'!L51</f>
        <v>1.13.30</v>
      </c>
      <c r="I59" s="71">
        <f>'Moors League'!M51</f>
        <v>5</v>
      </c>
    </row>
    <row r="60" spans="1:10" s="28" customFormat="1" ht="21.75" customHeight="1">
      <c r="A60" s="109">
        <v>44</v>
      </c>
      <c r="B60" s="54" t="s">
        <v>96</v>
      </c>
      <c r="C60" s="54" t="s">
        <v>106</v>
      </c>
      <c r="D60" s="93" t="s">
        <v>314</v>
      </c>
      <c r="E60" s="61" t="s">
        <v>19</v>
      </c>
      <c r="F60" s="93" t="s">
        <v>288</v>
      </c>
      <c r="G60" s="65" t="s">
        <v>20</v>
      </c>
      <c r="H60" s="439" t="s">
        <v>456</v>
      </c>
      <c r="I60" s="440"/>
      <c r="J60" s="440"/>
    </row>
    <row r="61" spans="1:9" s="28" customFormat="1" ht="21.75" customHeight="1">
      <c r="A61" s="109"/>
      <c r="B61" s="56"/>
      <c r="C61" s="56"/>
      <c r="D61" s="93" t="s">
        <v>311</v>
      </c>
      <c r="E61" s="61" t="s">
        <v>21</v>
      </c>
      <c r="F61" s="94" t="s">
        <v>301</v>
      </c>
      <c r="G61" s="65" t="s">
        <v>22</v>
      </c>
      <c r="H61" s="58" t="str">
        <f>'Moors League'!L52</f>
        <v>DSQ</v>
      </c>
      <c r="I61" s="71">
        <f>'Moors League'!M52</f>
        <v>0</v>
      </c>
    </row>
    <row r="62" spans="1:9" s="28" customFormat="1" ht="21.75" customHeight="1">
      <c r="A62" s="109">
        <v>45</v>
      </c>
      <c r="B62" s="54" t="s">
        <v>103</v>
      </c>
      <c r="C62" s="54" t="s">
        <v>119</v>
      </c>
      <c r="D62" s="112" t="s">
        <v>318</v>
      </c>
      <c r="E62" s="58">
        <f>'Moors League'!L53</f>
        <v>30.17</v>
      </c>
      <c r="F62" s="89"/>
      <c r="G62" s="31"/>
      <c r="H62" s="45"/>
      <c r="I62" s="71">
        <f>'Moors League'!M53</f>
        <v>5</v>
      </c>
    </row>
    <row r="63" spans="1:9" s="28" customFormat="1" ht="21.75" customHeight="1">
      <c r="A63" s="109">
        <v>46</v>
      </c>
      <c r="B63" s="54" t="s">
        <v>105</v>
      </c>
      <c r="C63" s="54" t="s">
        <v>119</v>
      </c>
      <c r="D63" s="112" t="s">
        <v>307</v>
      </c>
      <c r="E63" s="58">
        <f>'Moors League'!L54</f>
        <v>28.46</v>
      </c>
      <c r="F63" s="89"/>
      <c r="G63" s="31"/>
      <c r="H63" s="45"/>
      <c r="I63" s="71">
        <f>'Moors League'!M54</f>
        <v>4</v>
      </c>
    </row>
    <row r="64" spans="1:9" s="28" customFormat="1" ht="21.75" customHeight="1">
      <c r="A64" s="109">
        <v>47</v>
      </c>
      <c r="B64" s="54" t="s">
        <v>100</v>
      </c>
      <c r="C64" s="54" t="s">
        <v>120</v>
      </c>
      <c r="D64" s="112" t="s">
        <v>312</v>
      </c>
      <c r="E64" s="58">
        <f>'Moors League'!L55</f>
        <v>21.64</v>
      </c>
      <c r="F64" s="89"/>
      <c r="G64" s="31"/>
      <c r="H64" s="45"/>
      <c r="I64" s="71">
        <f>'Moors League'!M55</f>
        <v>4</v>
      </c>
    </row>
    <row r="65" spans="1:9" s="28" customFormat="1" ht="21.75" customHeight="1">
      <c r="A65" s="109">
        <v>48</v>
      </c>
      <c r="B65" s="54" t="s">
        <v>102</v>
      </c>
      <c r="C65" s="54" t="s">
        <v>120</v>
      </c>
      <c r="D65" s="112" t="s">
        <v>308</v>
      </c>
      <c r="E65" s="58">
        <f>'Moors League'!L56</f>
        <v>19.93</v>
      </c>
      <c r="F65" s="89"/>
      <c r="G65" s="31"/>
      <c r="H65" s="45"/>
      <c r="I65" s="71">
        <f>'Moors League'!M56</f>
        <v>5</v>
      </c>
    </row>
    <row r="66" spans="1:9" s="28" customFormat="1" ht="21.75" customHeight="1">
      <c r="A66" s="109">
        <v>49</v>
      </c>
      <c r="B66" s="54" t="s">
        <v>97</v>
      </c>
      <c r="C66" s="54" t="s">
        <v>121</v>
      </c>
      <c r="D66" s="112" t="s">
        <v>287</v>
      </c>
      <c r="E66" s="58">
        <f>'Moors League'!L57</f>
        <v>34.56</v>
      </c>
      <c r="F66" s="89"/>
      <c r="G66" s="31"/>
      <c r="H66" s="45"/>
      <c r="I66" s="71">
        <f>'Moors League'!M57</f>
        <v>4</v>
      </c>
    </row>
    <row r="67" spans="1:9" s="28" customFormat="1" ht="21.75" customHeight="1">
      <c r="A67" s="109">
        <v>50</v>
      </c>
      <c r="B67" s="54" t="s">
        <v>99</v>
      </c>
      <c r="C67" s="54" t="s">
        <v>121</v>
      </c>
      <c r="D67" s="112" t="s">
        <v>298</v>
      </c>
      <c r="E67" s="58">
        <f>'Moors League'!L58</f>
        <v>33.35</v>
      </c>
      <c r="F67" s="89"/>
      <c r="G67" s="31"/>
      <c r="H67" s="45"/>
      <c r="I67" s="71">
        <f>'Moors League'!M58</f>
        <v>4</v>
      </c>
    </row>
    <row r="68" spans="1:9" s="28" customFormat="1" ht="21.75" customHeight="1">
      <c r="A68" s="109">
        <v>51</v>
      </c>
      <c r="B68" s="54" t="s">
        <v>94</v>
      </c>
      <c r="C68" s="54" t="s">
        <v>108</v>
      </c>
      <c r="D68" s="112" t="s">
        <v>299</v>
      </c>
      <c r="E68" s="58">
        <f>'Moors League'!L59</f>
        <v>43.99</v>
      </c>
      <c r="F68" s="89"/>
      <c r="G68" s="31"/>
      <c r="H68" s="45"/>
      <c r="I68" s="71">
        <f>'Moors League'!M59</f>
        <v>4</v>
      </c>
    </row>
    <row r="69" spans="1:9" s="28" customFormat="1" ht="21.75" customHeight="1">
      <c r="A69" s="109">
        <v>52</v>
      </c>
      <c r="B69" s="54" t="s">
        <v>96</v>
      </c>
      <c r="C69" s="54" t="s">
        <v>108</v>
      </c>
      <c r="D69" s="112" t="s">
        <v>288</v>
      </c>
      <c r="E69" s="58">
        <f>'Moors League'!L60</f>
        <v>49.14</v>
      </c>
      <c r="F69" s="89"/>
      <c r="G69" s="31"/>
      <c r="H69" s="45"/>
      <c r="I69" s="71">
        <f>'Moors League'!M60</f>
        <v>3</v>
      </c>
    </row>
    <row r="70" spans="1:9" s="28" customFormat="1" ht="21.75" customHeight="1">
      <c r="A70" s="109">
        <v>53</v>
      </c>
      <c r="B70" s="54" t="s">
        <v>91</v>
      </c>
      <c r="C70" s="54" t="s">
        <v>111</v>
      </c>
      <c r="D70" s="112" t="s">
        <v>294</v>
      </c>
      <c r="E70" s="58">
        <f>'Moors League'!L61</f>
        <v>29.23</v>
      </c>
      <c r="F70" s="89"/>
      <c r="G70" s="31"/>
      <c r="H70" s="45"/>
      <c r="I70" s="71">
        <f>'Moors League'!M61</f>
        <v>4</v>
      </c>
    </row>
    <row r="71" spans="1:9" s="28" customFormat="1" ht="21.75" customHeight="1">
      <c r="A71" s="109">
        <v>54</v>
      </c>
      <c r="B71" s="54" t="s">
        <v>93</v>
      </c>
      <c r="C71" s="54" t="s">
        <v>111</v>
      </c>
      <c r="D71" s="112" t="s">
        <v>295</v>
      </c>
      <c r="E71" s="58">
        <f>'Moors League'!L62</f>
        <v>26.43</v>
      </c>
      <c r="F71" s="89"/>
      <c r="G71" s="31"/>
      <c r="H71" s="45"/>
      <c r="I71" s="71">
        <f>'Moors League'!M62</f>
        <v>2</v>
      </c>
    </row>
    <row r="72" spans="1:9" s="28" customFormat="1" ht="21.75" customHeight="1">
      <c r="A72" s="109">
        <v>55</v>
      </c>
      <c r="B72" s="54" t="s">
        <v>103</v>
      </c>
      <c r="C72" s="54" t="s">
        <v>107</v>
      </c>
      <c r="D72" s="112" t="s">
        <v>318</v>
      </c>
      <c r="E72" s="62"/>
      <c r="F72" s="92" t="s">
        <v>287</v>
      </c>
      <c r="G72" s="66"/>
      <c r="H72" s="46"/>
      <c r="I72" s="53"/>
    </row>
    <row r="73" spans="1:9" s="28" customFormat="1" ht="21.75" customHeight="1">
      <c r="A73" s="109"/>
      <c r="B73" s="56"/>
      <c r="C73" s="56"/>
      <c r="D73" s="112" t="s">
        <v>316</v>
      </c>
      <c r="E73" s="62"/>
      <c r="F73" s="92" t="s">
        <v>302</v>
      </c>
      <c r="G73" s="65"/>
      <c r="H73" s="58">
        <f>'Moors League'!L63</f>
        <v>56.83</v>
      </c>
      <c r="I73" s="71">
        <f>'Moors League'!M63</f>
        <v>5</v>
      </c>
    </row>
    <row r="74" spans="1:9" s="28" customFormat="1" ht="21.75" customHeight="1">
      <c r="A74" s="109">
        <v>56</v>
      </c>
      <c r="B74" s="54" t="s">
        <v>105</v>
      </c>
      <c r="C74" s="54" t="s">
        <v>107</v>
      </c>
      <c r="D74" s="112" t="s">
        <v>307</v>
      </c>
      <c r="E74" s="61"/>
      <c r="F74" s="92" t="s">
        <v>303</v>
      </c>
      <c r="G74" s="66"/>
      <c r="H74" s="45"/>
      <c r="I74" s="52"/>
    </row>
    <row r="75" spans="1:9" s="28" customFormat="1" ht="21.75" customHeight="1">
      <c r="A75" s="109"/>
      <c r="B75" s="56"/>
      <c r="C75" s="56"/>
      <c r="D75" s="112" t="s">
        <v>288</v>
      </c>
      <c r="E75" s="61"/>
      <c r="F75" s="92" t="s">
        <v>289</v>
      </c>
      <c r="G75" s="66"/>
      <c r="H75" s="58">
        <f>'Moors League'!L64</f>
        <v>57.84</v>
      </c>
      <c r="I75" s="71">
        <f>'Moors League'!M64</f>
        <v>4</v>
      </c>
    </row>
    <row r="76" spans="1:9" s="28" customFormat="1" ht="21.75" customHeight="1">
      <c r="A76" s="109">
        <v>57</v>
      </c>
      <c r="B76" s="54" t="s">
        <v>112</v>
      </c>
      <c r="C76" s="54" t="s">
        <v>106</v>
      </c>
      <c r="D76" s="93" t="s">
        <v>291</v>
      </c>
      <c r="E76" s="61" t="s">
        <v>19</v>
      </c>
      <c r="F76" s="94" t="s">
        <v>290</v>
      </c>
      <c r="G76" s="65" t="s">
        <v>20</v>
      </c>
      <c r="H76" s="351" t="s">
        <v>458</v>
      </c>
      <c r="I76" s="53"/>
    </row>
    <row r="77" spans="1:9" s="28" customFormat="1" ht="21.75" customHeight="1">
      <c r="A77" s="109"/>
      <c r="B77" s="56"/>
      <c r="C77" s="54"/>
      <c r="D77" s="94" t="s">
        <v>312</v>
      </c>
      <c r="E77" s="61" t="s">
        <v>21</v>
      </c>
      <c r="F77" s="94" t="s">
        <v>304</v>
      </c>
      <c r="G77" s="65" t="s">
        <v>22</v>
      </c>
      <c r="H77" s="58" t="str">
        <f>'Moors League'!L65</f>
        <v>DSQ</v>
      </c>
      <c r="I77" s="71">
        <f>'Moors League'!M65</f>
        <v>0</v>
      </c>
    </row>
    <row r="78" spans="1:9" s="28" customFormat="1" ht="21.75" customHeight="1">
      <c r="A78" s="109">
        <v>58</v>
      </c>
      <c r="B78" s="54" t="s">
        <v>113</v>
      </c>
      <c r="C78" s="54" t="s">
        <v>106</v>
      </c>
      <c r="D78" s="93" t="s">
        <v>308</v>
      </c>
      <c r="E78" s="61" t="s">
        <v>19</v>
      </c>
      <c r="F78" s="94" t="s">
        <v>305</v>
      </c>
      <c r="G78" s="65" t="s">
        <v>20</v>
      </c>
      <c r="H78" s="188"/>
      <c r="I78" s="53"/>
    </row>
    <row r="79" spans="1:9" s="28" customFormat="1" ht="21.75" customHeight="1">
      <c r="A79" s="109"/>
      <c r="B79" s="56"/>
      <c r="C79" s="56"/>
      <c r="D79" s="93" t="s">
        <v>293</v>
      </c>
      <c r="E79" s="61" t="s">
        <v>21</v>
      </c>
      <c r="F79" s="94" t="s">
        <v>292</v>
      </c>
      <c r="G79" s="65" t="s">
        <v>22</v>
      </c>
      <c r="H79" s="58" t="str">
        <f>'Moors League'!L66</f>
        <v>1.29.36</v>
      </c>
      <c r="I79" s="71">
        <f>'Moors League'!M66</f>
        <v>5</v>
      </c>
    </row>
    <row r="80" spans="1:9" s="28" customFormat="1" ht="21.75" customHeight="1">
      <c r="A80" s="109">
        <v>59</v>
      </c>
      <c r="B80" s="54" t="s">
        <v>122</v>
      </c>
      <c r="C80" s="54" t="s">
        <v>123</v>
      </c>
      <c r="D80" s="112" t="s">
        <v>191</v>
      </c>
      <c r="E80" s="61"/>
      <c r="F80" s="92" t="s">
        <v>306</v>
      </c>
      <c r="G80" s="65"/>
      <c r="H80" s="45"/>
      <c r="I80" s="52"/>
    </row>
    <row r="81" spans="1:9" s="28" customFormat="1" ht="21.75" customHeight="1">
      <c r="A81" s="109"/>
      <c r="B81" s="56"/>
      <c r="C81" s="56"/>
      <c r="D81" s="112" t="s">
        <v>287</v>
      </c>
      <c r="E81" s="61"/>
      <c r="F81" s="92" t="s">
        <v>294</v>
      </c>
      <c r="G81" s="65"/>
      <c r="H81" s="58">
        <f>'Moors League'!L67</f>
        <v>54.22</v>
      </c>
      <c r="I81" s="71">
        <f>'Moors League'!M67</f>
        <v>5</v>
      </c>
    </row>
    <row r="82" spans="1:9" s="28" customFormat="1" ht="21.75" customHeight="1">
      <c r="A82" s="109">
        <v>60</v>
      </c>
      <c r="B82" s="54" t="s">
        <v>115</v>
      </c>
      <c r="C82" s="54" t="s">
        <v>123</v>
      </c>
      <c r="D82" s="112" t="s">
        <v>296</v>
      </c>
      <c r="E82" s="61"/>
      <c r="F82" s="92" t="s">
        <v>295</v>
      </c>
      <c r="G82" s="66"/>
      <c r="H82" s="274"/>
      <c r="I82" s="52"/>
    </row>
    <row r="83" spans="1:9" s="28" customFormat="1" ht="21.75" customHeight="1">
      <c r="A83" s="109"/>
      <c r="B83" s="56"/>
      <c r="C83" s="56"/>
      <c r="D83" s="112" t="s">
        <v>298</v>
      </c>
      <c r="E83" s="61"/>
      <c r="F83" s="92" t="s">
        <v>307</v>
      </c>
      <c r="G83" s="66"/>
      <c r="H83" s="58">
        <f>'Moors League'!L68</f>
        <v>50.33</v>
      </c>
      <c r="I83" s="71">
        <f>'Moors League'!M68</f>
        <v>5</v>
      </c>
    </row>
    <row r="84" spans="1:9" s="28" customFormat="1" ht="21.75" customHeight="1">
      <c r="A84" s="109">
        <v>61</v>
      </c>
      <c r="B84" s="54" t="s">
        <v>124</v>
      </c>
      <c r="C84" s="54" t="s">
        <v>125</v>
      </c>
      <c r="D84" s="92" t="s">
        <v>312</v>
      </c>
      <c r="E84" s="61"/>
      <c r="F84" s="92" t="s">
        <v>308</v>
      </c>
      <c r="G84" s="65"/>
      <c r="H84" s="45"/>
      <c r="I84" s="70"/>
    </row>
    <row r="85" spans="1:9" s="28" customFormat="1" ht="21.75" customHeight="1">
      <c r="A85" s="109"/>
      <c r="B85" s="56"/>
      <c r="C85" s="56"/>
      <c r="D85" s="92" t="s">
        <v>310</v>
      </c>
      <c r="E85" s="61"/>
      <c r="F85" s="92" t="s">
        <v>288</v>
      </c>
      <c r="G85" s="66"/>
      <c r="H85" s="45"/>
      <c r="I85" s="50"/>
    </row>
    <row r="86" spans="1:9" s="28" customFormat="1" ht="21.75" customHeight="1">
      <c r="A86" s="109"/>
      <c r="B86" s="56"/>
      <c r="C86" s="56"/>
      <c r="D86" s="112" t="s">
        <v>318</v>
      </c>
      <c r="E86" s="61"/>
      <c r="F86" s="92" t="s">
        <v>307</v>
      </c>
      <c r="G86" s="65"/>
      <c r="H86" s="45"/>
      <c r="I86" s="50"/>
    </row>
    <row r="87" spans="1:9" s="28" customFormat="1" ht="21.75" customHeight="1">
      <c r="A87" s="109" t="s">
        <v>23</v>
      </c>
      <c r="B87" s="56"/>
      <c r="C87" s="56"/>
      <c r="D87" s="92" t="s">
        <v>294</v>
      </c>
      <c r="E87" s="61"/>
      <c r="F87" s="92" t="s">
        <v>295</v>
      </c>
      <c r="G87" s="66"/>
      <c r="H87" s="194"/>
      <c r="I87" s="50"/>
    </row>
    <row r="88" spans="1:9" s="28" customFormat="1" ht="21.75" customHeight="1" thickBot="1">
      <c r="A88" s="109"/>
      <c r="B88" s="56"/>
      <c r="C88" s="56"/>
      <c r="D88" s="92" t="s">
        <v>313</v>
      </c>
      <c r="E88" s="61"/>
      <c r="F88" s="92" t="s">
        <v>309</v>
      </c>
      <c r="G88" s="74"/>
      <c r="H88" s="75" t="str">
        <f>'Moors League'!L69</f>
        <v>2.24.84</v>
      </c>
      <c r="I88" s="72">
        <f>'Moors League'!M69</f>
        <v>5</v>
      </c>
    </row>
    <row r="89" spans="4:9" ht="24.75" customHeight="1" thickBot="1">
      <c r="D89" s="89"/>
      <c r="E89" s="44"/>
      <c r="F89" s="187"/>
      <c r="G89" s="437" t="s">
        <v>81</v>
      </c>
      <c r="H89" s="438"/>
      <c r="I89" s="51">
        <f>SUM(I4:I88)</f>
        <v>227</v>
      </c>
    </row>
    <row r="90" ht="15">
      <c r="F90" s="187"/>
    </row>
    <row r="91" ht="15">
      <c r="F91" s="187"/>
    </row>
    <row r="92" ht="12.75">
      <c r="F92" s="275"/>
    </row>
    <row r="93" ht="12.75">
      <c r="F93" s="275"/>
    </row>
    <row r="94" ht="12.75">
      <c r="F94" s="275"/>
    </row>
  </sheetData>
  <sheetProtection/>
  <mergeCells count="4">
    <mergeCell ref="A2:B2"/>
    <mergeCell ref="G89:H89"/>
    <mergeCell ref="A1:D1"/>
    <mergeCell ref="H60:J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F52" sqref="F52"/>
    </sheetView>
  </sheetViews>
  <sheetFormatPr defaultColWidth="9.140625" defaultRowHeight="12.75"/>
  <cols>
    <col min="1" max="1" width="3.7109375" style="183" customWidth="1"/>
    <col min="2" max="2" width="14.140625" style="176" bestFit="1" customWidth="1"/>
    <col min="3" max="3" width="19.28125" style="176" bestFit="1" customWidth="1"/>
    <col min="4" max="4" width="20.28125" style="176" bestFit="1" customWidth="1"/>
    <col min="5" max="5" width="9.140625" style="178" customWidth="1"/>
    <col min="6" max="6" width="26.8515625" style="176" customWidth="1"/>
    <col min="7" max="7" width="10.140625" style="178" bestFit="1" customWidth="1"/>
    <col min="8" max="8" width="8.421875" style="101" bestFit="1" customWidth="1"/>
    <col min="9" max="9" width="9.140625" style="102" customWidth="1"/>
    <col min="10" max="16384" width="9.140625" style="176" customWidth="1"/>
  </cols>
  <sheetData>
    <row r="1" spans="1:6" ht="29.25" customHeight="1">
      <c r="A1" s="432" t="s">
        <v>17</v>
      </c>
      <c r="B1" s="433"/>
      <c r="C1" s="433"/>
      <c r="D1" s="433"/>
      <c r="F1" s="100" t="str">
        <f>'Moors League'!AF88</f>
        <v>Northallerton</v>
      </c>
    </row>
    <row r="2" spans="1:9" s="104" customFormat="1" ht="18.75">
      <c r="A2" s="434" t="s">
        <v>126</v>
      </c>
      <c r="B2" s="434"/>
      <c r="C2" s="97" t="str">
        <f>'Moors League'!C3</f>
        <v>Eston Leisure Centre</v>
      </c>
      <c r="D2" s="97"/>
      <c r="E2" s="104" t="s">
        <v>18</v>
      </c>
      <c r="F2" s="105" t="str">
        <f>'Moors League'!P3</f>
        <v>6th July 2019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179" t="s">
        <v>91</v>
      </c>
      <c r="C4" s="280" t="s">
        <v>92</v>
      </c>
      <c r="D4" s="369" t="s">
        <v>469</v>
      </c>
      <c r="E4" s="58">
        <f>'Moors League'!P9</f>
        <v>34.68</v>
      </c>
      <c r="F4" s="24"/>
      <c r="G4" s="180"/>
      <c r="H4" s="48"/>
      <c r="I4" s="71">
        <f>'Moors League'!Q9</f>
        <v>3</v>
      </c>
    </row>
    <row r="5" spans="1:9" s="98" customFormat="1" ht="21.75" customHeight="1">
      <c r="A5" s="109">
        <v>2</v>
      </c>
      <c r="B5" s="179" t="s">
        <v>93</v>
      </c>
      <c r="C5" s="179" t="s">
        <v>92</v>
      </c>
      <c r="D5" s="369" t="s">
        <v>355</v>
      </c>
      <c r="E5" s="58">
        <f>'Moors League'!P10</f>
        <v>28.99</v>
      </c>
      <c r="F5" s="24"/>
      <c r="G5" s="180"/>
      <c r="H5" s="48"/>
      <c r="I5" s="71">
        <f>'Moors League'!Q10</f>
        <v>3</v>
      </c>
    </row>
    <row r="6" spans="1:9" s="98" customFormat="1" ht="21.75" customHeight="1">
      <c r="A6" s="109">
        <v>3</v>
      </c>
      <c r="B6" s="179" t="s">
        <v>94</v>
      </c>
      <c r="C6" s="179" t="s">
        <v>95</v>
      </c>
      <c r="D6" s="369" t="s">
        <v>356</v>
      </c>
      <c r="E6" s="58">
        <f>'Moors League'!P11</f>
        <v>41.5</v>
      </c>
      <c r="F6" s="24"/>
      <c r="G6" s="180"/>
      <c r="H6" s="48"/>
      <c r="I6" s="71">
        <f>'Moors League'!Q11</f>
        <v>3</v>
      </c>
    </row>
    <row r="7" spans="1:9" s="98" customFormat="1" ht="21.75" customHeight="1">
      <c r="A7" s="109">
        <v>4</v>
      </c>
      <c r="B7" s="179" t="s">
        <v>96</v>
      </c>
      <c r="C7" s="179" t="s">
        <v>95</v>
      </c>
      <c r="D7" s="369" t="s">
        <v>357</v>
      </c>
      <c r="E7" s="58">
        <f>'Moors League'!P12</f>
        <v>36.05</v>
      </c>
      <c r="F7" s="24"/>
      <c r="G7" s="180"/>
      <c r="H7" s="48"/>
      <c r="I7" s="71">
        <f>'Moors League'!Q12</f>
        <v>4</v>
      </c>
    </row>
    <row r="8" spans="1:9" s="98" customFormat="1" ht="21.75" customHeight="1">
      <c r="A8" s="109">
        <v>5</v>
      </c>
      <c r="B8" s="179" t="s">
        <v>97</v>
      </c>
      <c r="C8" s="179" t="s">
        <v>98</v>
      </c>
      <c r="D8" s="369" t="s">
        <v>358</v>
      </c>
      <c r="E8" s="58">
        <f>'Moors League'!P13</f>
        <v>41.39</v>
      </c>
      <c r="F8" s="224"/>
      <c r="G8" s="180"/>
      <c r="H8" s="48"/>
      <c r="I8" s="71">
        <f>'Moors League'!Q13</f>
        <v>1</v>
      </c>
    </row>
    <row r="9" spans="1:9" s="98" customFormat="1" ht="21.75" customHeight="1">
      <c r="A9" s="109">
        <v>6</v>
      </c>
      <c r="B9" s="179" t="s">
        <v>99</v>
      </c>
      <c r="C9" s="179" t="s">
        <v>98</v>
      </c>
      <c r="D9" s="369" t="s">
        <v>359</v>
      </c>
      <c r="E9" s="58">
        <f>'Moors League'!P14</f>
        <v>38.88</v>
      </c>
      <c r="F9" s="24"/>
      <c r="G9" s="180"/>
      <c r="H9" s="48"/>
      <c r="I9" s="71">
        <f>'Moors League'!Q14</f>
        <v>1</v>
      </c>
    </row>
    <row r="10" spans="1:9" s="98" customFormat="1" ht="21.75" customHeight="1">
      <c r="A10" s="109">
        <v>7</v>
      </c>
      <c r="B10" s="179" t="s">
        <v>100</v>
      </c>
      <c r="C10" s="179" t="s">
        <v>101</v>
      </c>
      <c r="D10" s="369" t="s">
        <v>356</v>
      </c>
      <c r="E10" s="58">
        <f>'Moors League'!P15</f>
        <v>16.06</v>
      </c>
      <c r="F10" s="24"/>
      <c r="G10" s="180"/>
      <c r="H10" s="48"/>
      <c r="I10" s="71">
        <f>'Moors League'!Q15</f>
        <v>5</v>
      </c>
    </row>
    <row r="11" spans="1:9" s="98" customFormat="1" ht="21.75" customHeight="1">
      <c r="A11" s="109">
        <v>8</v>
      </c>
      <c r="B11" s="179" t="s">
        <v>102</v>
      </c>
      <c r="C11" s="179" t="s">
        <v>101</v>
      </c>
      <c r="D11" s="369" t="s">
        <v>361</v>
      </c>
      <c r="E11" s="58">
        <f>'Moors League'!P16</f>
        <v>17.24</v>
      </c>
      <c r="F11" s="24"/>
      <c r="G11" s="180"/>
      <c r="H11" s="48"/>
      <c r="I11" s="71">
        <f>'Moors League'!Q16</f>
        <v>4</v>
      </c>
    </row>
    <row r="12" spans="1:9" s="98" customFormat="1" ht="21.75" customHeight="1">
      <c r="A12" s="109">
        <v>9</v>
      </c>
      <c r="B12" s="179" t="s">
        <v>103</v>
      </c>
      <c r="C12" s="179" t="s">
        <v>104</v>
      </c>
      <c r="D12" s="369" t="s">
        <v>362</v>
      </c>
      <c r="E12" s="58">
        <f>'Moors League'!P17</f>
        <v>33.18</v>
      </c>
      <c r="F12" s="24"/>
      <c r="G12" s="180"/>
      <c r="H12" s="48"/>
      <c r="I12" s="71">
        <f>'Moors League'!Q17</f>
        <v>5</v>
      </c>
    </row>
    <row r="13" spans="1:9" s="98" customFormat="1" ht="21.75" customHeight="1">
      <c r="A13" s="109">
        <v>10</v>
      </c>
      <c r="B13" s="179" t="s">
        <v>105</v>
      </c>
      <c r="C13" s="179" t="s">
        <v>104</v>
      </c>
      <c r="D13" s="369" t="s">
        <v>192</v>
      </c>
      <c r="E13" s="58">
        <f>'Moors League'!P18</f>
        <v>31.44</v>
      </c>
      <c r="F13" s="24"/>
      <c r="G13" s="180"/>
      <c r="H13" s="48"/>
      <c r="I13" s="71">
        <f>'Moors League'!Q18</f>
        <v>5</v>
      </c>
    </row>
    <row r="14" spans="1:9" s="98" customFormat="1" ht="21.75" customHeight="1">
      <c r="A14" s="109">
        <v>11</v>
      </c>
      <c r="B14" s="179" t="s">
        <v>91</v>
      </c>
      <c r="C14" s="179" t="s">
        <v>106</v>
      </c>
      <c r="D14" s="370" t="s">
        <v>362</v>
      </c>
      <c r="E14" s="59" t="s">
        <v>19</v>
      </c>
      <c r="F14" s="376" t="s">
        <v>358</v>
      </c>
      <c r="G14" s="59" t="s">
        <v>20</v>
      </c>
      <c r="H14" s="63"/>
      <c r="I14" s="53"/>
    </row>
    <row r="15" spans="1:9" s="98" customFormat="1" ht="21.75" customHeight="1">
      <c r="A15" s="109"/>
      <c r="B15" s="179"/>
      <c r="C15" s="179"/>
      <c r="D15" s="370" t="s">
        <v>363</v>
      </c>
      <c r="E15" s="59" t="s">
        <v>21</v>
      </c>
      <c r="F15" s="376" t="s">
        <v>377</v>
      </c>
      <c r="G15" s="59" t="s">
        <v>22</v>
      </c>
      <c r="H15" s="58" t="str">
        <f>'Moors League'!P19</f>
        <v>1.04.44</v>
      </c>
      <c r="I15" s="76">
        <f>'Moors League'!Q19</f>
        <v>3</v>
      </c>
    </row>
    <row r="16" spans="1:9" s="98" customFormat="1" ht="21.75" customHeight="1">
      <c r="A16" s="109">
        <v>12</v>
      </c>
      <c r="B16" s="179" t="s">
        <v>93</v>
      </c>
      <c r="C16" s="179" t="s">
        <v>106</v>
      </c>
      <c r="D16" s="370" t="s">
        <v>368</v>
      </c>
      <c r="E16" s="59" t="s">
        <v>19</v>
      </c>
      <c r="F16" s="376" t="s">
        <v>378</v>
      </c>
      <c r="G16" s="59" t="s">
        <v>20</v>
      </c>
      <c r="H16" s="195"/>
      <c r="I16" s="77"/>
    </row>
    <row r="17" spans="1:9" s="98" customFormat="1" ht="21.75" customHeight="1">
      <c r="A17" s="109"/>
      <c r="B17" s="179"/>
      <c r="C17" s="179"/>
      <c r="D17" s="370" t="s">
        <v>355</v>
      </c>
      <c r="E17" s="59" t="s">
        <v>21</v>
      </c>
      <c r="F17" s="376" t="s">
        <v>367</v>
      </c>
      <c r="G17" s="59" t="s">
        <v>22</v>
      </c>
      <c r="H17" s="58">
        <f>'Moors League'!P20</f>
        <v>55.49</v>
      </c>
      <c r="I17" s="76">
        <f>'Moors League'!Q20</f>
        <v>3</v>
      </c>
    </row>
    <row r="18" spans="1:9" s="98" customFormat="1" ht="21.75" customHeight="1">
      <c r="A18" s="109">
        <v>13</v>
      </c>
      <c r="B18" s="179" t="s">
        <v>94</v>
      </c>
      <c r="C18" s="179" t="s">
        <v>107</v>
      </c>
      <c r="D18" s="370" t="s">
        <v>366</v>
      </c>
      <c r="E18" s="59"/>
      <c r="F18" s="376" t="s">
        <v>376</v>
      </c>
      <c r="G18" s="64"/>
      <c r="H18" s="47"/>
      <c r="I18" s="77"/>
    </row>
    <row r="19" spans="1:9" s="98" customFormat="1" ht="21.75" customHeight="1">
      <c r="A19" s="109"/>
      <c r="B19" s="179"/>
      <c r="C19" s="179"/>
      <c r="D19" s="370" t="s">
        <v>470</v>
      </c>
      <c r="E19" s="64"/>
      <c r="F19" s="376" t="s">
        <v>356</v>
      </c>
      <c r="G19" s="64"/>
      <c r="H19" s="58" t="str">
        <f>'Moors League'!P21</f>
        <v>1.07.71</v>
      </c>
      <c r="I19" s="76">
        <f>'Moors League'!Q21</f>
        <v>3</v>
      </c>
    </row>
    <row r="20" spans="1:9" s="98" customFormat="1" ht="21.75" customHeight="1">
      <c r="A20" s="109">
        <v>14</v>
      </c>
      <c r="B20" s="179" t="s">
        <v>96</v>
      </c>
      <c r="C20" s="179" t="s">
        <v>107</v>
      </c>
      <c r="D20" s="370" t="s">
        <v>471</v>
      </c>
      <c r="E20" s="59"/>
      <c r="F20" s="377" t="s">
        <v>379</v>
      </c>
      <c r="G20" s="64"/>
      <c r="H20" s="47"/>
      <c r="I20" s="77"/>
    </row>
    <row r="21" spans="1:9" s="98" customFormat="1" ht="21.75" customHeight="1">
      <c r="A21" s="109"/>
      <c r="B21" s="179"/>
      <c r="C21" s="179"/>
      <c r="D21" s="370" t="s">
        <v>364</v>
      </c>
      <c r="E21" s="59"/>
      <c r="F21" s="377" t="s">
        <v>357</v>
      </c>
      <c r="G21" s="64"/>
      <c r="H21" s="58" t="str">
        <f>'Moors League'!P22</f>
        <v>1.05.84</v>
      </c>
      <c r="I21" s="76">
        <f>'Moors League'!Q22</f>
        <v>5</v>
      </c>
    </row>
    <row r="22" spans="1:9" s="98" customFormat="1" ht="21.75" customHeight="1">
      <c r="A22" s="109">
        <v>15</v>
      </c>
      <c r="B22" s="179" t="s">
        <v>103</v>
      </c>
      <c r="C22" s="179" t="s">
        <v>108</v>
      </c>
      <c r="D22" s="372" t="s">
        <v>358</v>
      </c>
      <c r="E22" s="58">
        <f>'Moors League'!P23</f>
        <v>41.61</v>
      </c>
      <c r="F22" s="378"/>
      <c r="G22" s="25"/>
      <c r="H22" s="48"/>
      <c r="I22" s="76">
        <f>'Moors League'!Q23</f>
        <v>2</v>
      </c>
    </row>
    <row r="23" spans="1:9" s="98" customFormat="1" ht="21.75" customHeight="1">
      <c r="A23" s="109">
        <v>16</v>
      </c>
      <c r="B23" s="179" t="s">
        <v>105</v>
      </c>
      <c r="C23" s="179" t="s">
        <v>108</v>
      </c>
      <c r="D23" s="372" t="s">
        <v>365</v>
      </c>
      <c r="E23" s="58">
        <f>'Moors League'!P24</f>
        <v>36.37</v>
      </c>
      <c r="F23" s="378"/>
      <c r="G23" s="25"/>
      <c r="H23" s="48"/>
      <c r="I23" s="76">
        <f>'Moors League'!Q24</f>
        <v>5</v>
      </c>
    </row>
    <row r="24" spans="1:9" s="98" customFormat="1" ht="21.75" customHeight="1">
      <c r="A24" s="109">
        <v>17</v>
      </c>
      <c r="B24" s="179" t="s">
        <v>100</v>
      </c>
      <c r="C24" s="179" t="s">
        <v>109</v>
      </c>
      <c r="D24" s="372" t="s">
        <v>356</v>
      </c>
      <c r="E24" s="58">
        <f>'Moors League'!P25</f>
        <v>19.48</v>
      </c>
      <c r="F24" s="378"/>
      <c r="G24" s="25"/>
      <c r="H24" s="48"/>
      <c r="I24" s="76">
        <f>'Moors League'!Q25</f>
        <v>5</v>
      </c>
    </row>
    <row r="25" spans="1:9" s="98" customFormat="1" ht="21.75" customHeight="1">
      <c r="A25" s="109">
        <v>18</v>
      </c>
      <c r="B25" s="179" t="s">
        <v>102</v>
      </c>
      <c r="C25" s="179" t="s">
        <v>109</v>
      </c>
      <c r="D25" s="372" t="s">
        <v>361</v>
      </c>
      <c r="E25" s="58">
        <f>'Moors League'!P26</f>
        <v>20.99</v>
      </c>
      <c r="F25" s="378"/>
      <c r="G25" s="25"/>
      <c r="H25" s="48"/>
      <c r="I25" s="76">
        <f>'Moors League'!Q26</f>
        <v>4</v>
      </c>
    </row>
    <row r="26" spans="1:9" s="98" customFormat="1" ht="21.75" customHeight="1">
      <c r="A26" s="109">
        <v>19</v>
      </c>
      <c r="B26" s="179" t="s">
        <v>97</v>
      </c>
      <c r="C26" s="179" t="s">
        <v>110</v>
      </c>
      <c r="D26" s="372" t="s">
        <v>362</v>
      </c>
      <c r="E26" s="58">
        <f>'Moors League'!P27</f>
        <v>32.39</v>
      </c>
      <c r="F26" s="378"/>
      <c r="G26" s="25"/>
      <c r="H26" s="48"/>
      <c r="I26" s="76">
        <f>'Moors League'!Q27</f>
        <v>3</v>
      </c>
    </row>
    <row r="27" spans="1:9" s="98" customFormat="1" ht="21.75" customHeight="1">
      <c r="A27" s="109">
        <v>20</v>
      </c>
      <c r="B27" s="179" t="s">
        <v>99</v>
      </c>
      <c r="C27" s="179" t="s">
        <v>110</v>
      </c>
      <c r="D27" s="372" t="s">
        <v>359</v>
      </c>
      <c r="E27" s="58">
        <f>'Moors League'!P28</f>
        <v>35.49</v>
      </c>
      <c r="F27" s="378"/>
      <c r="G27" s="25"/>
      <c r="H27" s="48"/>
      <c r="I27" s="76">
        <f>'Moors League'!Q28</f>
        <v>1</v>
      </c>
    </row>
    <row r="28" spans="1:9" s="98" customFormat="1" ht="21.75" customHeight="1">
      <c r="A28" s="109">
        <v>21</v>
      </c>
      <c r="B28" s="179" t="s">
        <v>94</v>
      </c>
      <c r="C28" s="179" t="s">
        <v>111</v>
      </c>
      <c r="D28" s="373" t="s">
        <v>470</v>
      </c>
      <c r="E28" s="58">
        <f>'Moors League'!P29</f>
        <v>37.54</v>
      </c>
      <c r="F28" s="378"/>
      <c r="G28" s="25"/>
      <c r="H28" s="48"/>
      <c r="I28" s="76">
        <f>'Moors League'!Q29</f>
        <v>3</v>
      </c>
    </row>
    <row r="29" spans="1:9" s="98" customFormat="1" ht="21.75" customHeight="1">
      <c r="A29" s="109">
        <v>22</v>
      </c>
      <c r="B29" s="179" t="s">
        <v>96</v>
      </c>
      <c r="C29" s="179" t="s">
        <v>111</v>
      </c>
      <c r="D29" s="372" t="s">
        <v>357</v>
      </c>
      <c r="E29" s="58">
        <f>'Moors League'!P30</f>
        <v>33.36</v>
      </c>
      <c r="F29" s="378"/>
      <c r="G29" s="25"/>
      <c r="H29" s="48"/>
      <c r="I29" s="76">
        <f>'Moors League'!Q30</f>
        <v>3</v>
      </c>
    </row>
    <row r="30" spans="1:9" s="98" customFormat="1" ht="21.75" customHeight="1">
      <c r="A30" s="109">
        <v>23</v>
      </c>
      <c r="B30" s="179" t="s">
        <v>91</v>
      </c>
      <c r="C30" s="179" t="s">
        <v>108</v>
      </c>
      <c r="D30" s="372" t="s">
        <v>358</v>
      </c>
      <c r="E30" s="58">
        <f>'Moors League'!P31</f>
        <v>41.82</v>
      </c>
      <c r="F30" s="378"/>
      <c r="G30" s="25"/>
      <c r="H30" s="48"/>
      <c r="I30" s="76">
        <f>'Moors League'!Q31</f>
        <v>1</v>
      </c>
    </row>
    <row r="31" spans="1:9" s="98" customFormat="1" ht="21.75" customHeight="1">
      <c r="A31" s="109">
        <v>24</v>
      </c>
      <c r="B31" s="179" t="s">
        <v>93</v>
      </c>
      <c r="C31" s="179" t="s">
        <v>108</v>
      </c>
      <c r="D31" s="372" t="s">
        <v>367</v>
      </c>
      <c r="E31" s="58">
        <f>'Moors League'!P32</f>
        <v>34.6</v>
      </c>
      <c r="F31" s="378"/>
      <c r="G31" s="25"/>
      <c r="H31" s="48"/>
      <c r="I31" s="76">
        <f>'Moors League'!Q32</f>
        <v>2</v>
      </c>
    </row>
    <row r="32" spans="1:9" s="98" customFormat="1" ht="21.75" customHeight="1">
      <c r="A32" s="109">
        <v>25</v>
      </c>
      <c r="B32" s="179" t="s">
        <v>103</v>
      </c>
      <c r="C32" s="179" t="s">
        <v>106</v>
      </c>
      <c r="D32" s="370" t="s">
        <v>358</v>
      </c>
      <c r="E32" s="59" t="s">
        <v>19</v>
      </c>
      <c r="F32" s="376" t="s">
        <v>380</v>
      </c>
      <c r="G32" s="59" t="s">
        <v>20</v>
      </c>
      <c r="H32" s="48"/>
      <c r="I32" s="53"/>
    </row>
    <row r="33" spans="1:9" s="98" customFormat="1" ht="21.75" customHeight="1">
      <c r="A33" s="109"/>
      <c r="B33" s="179"/>
      <c r="C33" s="179"/>
      <c r="D33" s="370" t="s">
        <v>362</v>
      </c>
      <c r="E33" s="59" t="s">
        <v>21</v>
      </c>
      <c r="F33" s="376" t="s">
        <v>381</v>
      </c>
      <c r="G33" s="59" t="s">
        <v>22</v>
      </c>
      <c r="H33" s="73" t="str">
        <f>'Moors League'!P33</f>
        <v>1.06.07</v>
      </c>
      <c r="I33" s="78">
        <f>'Moors League'!Q33</f>
        <v>4</v>
      </c>
    </row>
    <row r="34" spans="1:9" s="98" customFormat="1" ht="21.75" customHeight="1">
      <c r="A34" s="109">
        <v>26</v>
      </c>
      <c r="B34" s="179" t="s">
        <v>105</v>
      </c>
      <c r="C34" s="179" t="s">
        <v>106</v>
      </c>
      <c r="D34" s="370" t="s">
        <v>368</v>
      </c>
      <c r="E34" s="59" t="s">
        <v>19</v>
      </c>
      <c r="F34" s="376" t="s">
        <v>365</v>
      </c>
      <c r="G34" s="59" t="s">
        <v>20</v>
      </c>
      <c r="H34" s="226"/>
      <c r="I34" s="77"/>
    </row>
    <row r="35" spans="1:9" s="98" customFormat="1" ht="21.75" customHeight="1">
      <c r="A35" s="109"/>
      <c r="B35" s="179"/>
      <c r="C35" s="179"/>
      <c r="D35" s="370" t="s">
        <v>369</v>
      </c>
      <c r="E35" s="59" t="s">
        <v>21</v>
      </c>
      <c r="F35" s="376" t="s">
        <v>192</v>
      </c>
      <c r="G35" s="59" t="s">
        <v>22</v>
      </c>
      <c r="H35" s="73" t="str">
        <f>'Moors League'!P34</f>
        <v>1.00.46</v>
      </c>
      <c r="I35" s="78">
        <f>'Moors League'!Q34</f>
        <v>5</v>
      </c>
    </row>
    <row r="36" spans="1:9" s="98" customFormat="1" ht="21.75" customHeight="1">
      <c r="A36" s="109">
        <v>27</v>
      </c>
      <c r="B36" s="179" t="s">
        <v>112</v>
      </c>
      <c r="C36" s="179" t="s">
        <v>107</v>
      </c>
      <c r="D36" s="370" t="s">
        <v>370</v>
      </c>
      <c r="E36" s="59"/>
      <c r="F36" s="379" t="s">
        <v>360</v>
      </c>
      <c r="G36" s="59"/>
      <c r="H36" s="49"/>
      <c r="I36" s="79"/>
    </row>
    <row r="37" spans="1:9" s="98" customFormat="1" ht="21.75" customHeight="1">
      <c r="A37" s="109"/>
      <c r="B37" s="179"/>
      <c r="C37" s="281"/>
      <c r="D37" s="371" t="s">
        <v>371</v>
      </c>
      <c r="E37" s="59"/>
      <c r="F37" s="379" t="s">
        <v>382</v>
      </c>
      <c r="G37" s="59"/>
      <c r="H37" s="73" t="str">
        <f>'Moors League'!P35</f>
        <v>1.12.90</v>
      </c>
      <c r="I37" s="78">
        <f>'Moors League'!Q35</f>
        <v>5</v>
      </c>
    </row>
    <row r="38" spans="1:9" s="98" customFormat="1" ht="21.75" customHeight="1">
      <c r="A38" s="109">
        <v>28</v>
      </c>
      <c r="B38" s="179" t="s">
        <v>113</v>
      </c>
      <c r="C38" s="179" t="s">
        <v>107</v>
      </c>
      <c r="D38" s="370" t="s">
        <v>472</v>
      </c>
      <c r="E38" s="59"/>
      <c r="F38" s="376" t="s">
        <v>372</v>
      </c>
      <c r="G38" s="64"/>
      <c r="H38" s="333" t="s">
        <v>449</v>
      </c>
      <c r="I38" s="79"/>
    </row>
    <row r="39" spans="1:9" s="98" customFormat="1" ht="21.75" customHeight="1">
      <c r="A39" s="109"/>
      <c r="B39" s="179"/>
      <c r="C39" s="179"/>
      <c r="D39" s="370" t="s">
        <v>383</v>
      </c>
      <c r="E39" s="59"/>
      <c r="F39" s="376" t="s">
        <v>361</v>
      </c>
      <c r="G39" s="59"/>
      <c r="H39" s="73" t="str">
        <f>'Moors League'!P36</f>
        <v>DSQ</v>
      </c>
      <c r="I39" s="78">
        <f>'Moors League'!Q36</f>
        <v>0</v>
      </c>
    </row>
    <row r="40" spans="1:9" s="98" customFormat="1" ht="21.75" customHeight="1">
      <c r="A40" s="109">
        <v>29</v>
      </c>
      <c r="B40" s="179" t="s">
        <v>97</v>
      </c>
      <c r="C40" s="179" t="s">
        <v>114</v>
      </c>
      <c r="D40" s="370" t="s">
        <v>473</v>
      </c>
      <c r="E40" s="59" t="s">
        <v>19</v>
      </c>
      <c r="F40" s="380" t="s">
        <v>384</v>
      </c>
      <c r="G40" s="59" t="s">
        <v>20</v>
      </c>
      <c r="H40" s="47"/>
      <c r="I40" s="77"/>
    </row>
    <row r="41" spans="1:9" s="98" customFormat="1" ht="21.75" customHeight="1">
      <c r="A41" s="109"/>
      <c r="B41" s="179"/>
      <c r="C41" s="179"/>
      <c r="D41" s="370" t="s">
        <v>362</v>
      </c>
      <c r="E41" s="59" t="s">
        <v>21</v>
      </c>
      <c r="F41" s="380" t="s">
        <v>474</v>
      </c>
      <c r="G41" s="59" t="s">
        <v>22</v>
      </c>
      <c r="H41" s="73" t="str">
        <f>'Moors League'!P37</f>
        <v>1.05.27</v>
      </c>
      <c r="I41" s="78">
        <f>'Moors League'!Q37</f>
        <v>3</v>
      </c>
    </row>
    <row r="42" spans="1:9" s="98" customFormat="1" ht="21.75" customHeight="1">
      <c r="A42" s="109">
        <v>30</v>
      </c>
      <c r="B42" s="179" t="s">
        <v>115</v>
      </c>
      <c r="C42" s="179" t="s">
        <v>114</v>
      </c>
      <c r="D42" s="370" t="s">
        <v>375</v>
      </c>
      <c r="E42" s="59" t="s">
        <v>19</v>
      </c>
      <c r="F42" s="376" t="s">
        <v>359</v>
      </c>
      <c r="G42" s="59" t="s">
        <v>20</v>
      </c>
      <c r="H42" s="47"/>
      <c r="I42" s="77"/>
    </row>
    <row r="43" spans="1:9" s="98" customFormat="1" ht="21.75" customHeight="1">
      <c r="A43" s="109"/>
      <c r="B43" s="179"/>
      <c r="C43" s="179"/>
      <c r="D43" s="370" t="s">
        <v>373</v>
      </c>
      <c r="E43" s="59" t="s">
        <v>21</v>
      </c>
      <c r="F43" s="376" t="s">
        <v>385</v>
      </c>
      <c r="G43" s="59" t="s">
        <v>22</v>
      </c>
      <c r="H43" s="73" t="str">
        <f>'Moors League'!P38</f>
        <v>1.02.76</v>
      </c>
      <c r="I43" s="78">
        <f>'Moors League'!Q38</f>
        <v>2</v>
      </c>
    </row>
    <row r="44" spans="1:9" s="28" customFormat="1" ht="21.75" customHeight="1">
      <c r="A44" s="109">
        <v>31</v>
      </c>
      <c r="B44" s="179" t="s">
        <v>91</v>
      </c>
      <c r="C44" s="179" t="s">
        <v>95</v>
      </c>
      <c r="D44" s="372" t="s">
        <v>469</v>
      </c>
      <c r="E44" s="58">
        <f>'Moors League'!P39</f>
        <v>33.28</v>
      </c>
      <c r="F44" s="378"/>
      <c r="G44" s="31"/>
      <c r="H44" s="45"/>
      <c r="I44" s="80">
        <f>'Moors League'!Q39</f>
        <v>3</v>
      </c>
    </row>
    <row r="45" spans="1:9" s="28" customFormat="1" ht="21.75" customHeight="1">
      <c r="A45" s="109">
        <v>32</v>
      </c>
      <c r="B45" s="179" t="s">
        <v>93</v>
      </c>
      <c r="C45" s="179" t="s">
        <v>95</v>
      </c>
      <c r="D45" s="372" t="s">
        <v>355</v>
      </c>
      <c r="E45" s="58">
        <f>'Moors League'!P40</f>
        <v>28.66</v>
      </c>
      <c r="F45" s="381"/>
      <c r="G45" s="31"/>
      <c r="H45" s="45"/>
      <c r="I45" s="80">
        <f>'Moors League'!Q40</f>
        <v>3</v>
      </c>
    </row>
    <row r="46" spans="1:9" s="28" customFormat="1" ht="21.75" customHeight="1">
      <c r="A46" s="109">
        <v>33</v>
      </c>
      <c r="B46" s="179" t="s">
        <v>94</v>
      </c>
      <c r="C46" s="179" t="s">
        <v>116</v>
      </c>
      <c r="D46" s="373" t="s">
        <v>366</v>
      </c>
      <c r="E46" s="58">
        <f>'Moors League'!P41</f>
        <v>44.42</v>
      </c>
      <c r="F46" s="378"/>
      <c r="G46" s="31"/>
      <c r="H46" s="45"/>
      <c r="I46" s="80">
        <f>'Moors League'!Q41</f>
        <v>4</v>
      </c>
    </row>
    <row r="47" spans="1:9" s="28" customFormat="1" ht="21.75" customHeight="1">
      <c r="A47" s="109">
        <v>34</v>
      </c>
      <c r="B47" s="179" t="s">
        <v>96</v>
      </c>
      <c r="C47" s="179" t="s">
        <v>116</v>
      </c>
      <c r="D47" s="372" t="s">
        <v>357</v>
      </c>
      <c r="E47" s="58">
        <f>'Moors League'!P42</f>
        <v>41.95</v>
      </c>
      <c r="F47" s="378"/>
      <c r="G47" s="31"/>
      <c r="H47" s="45"/>
      <c r="I47" s="80">
        <f>'Moors League'!Q42</f>
        <v>2</v>
      </c>
    </row>
    <row r="48" spans="1:9" s="28" customFormat="1" ht="21.75" customHeight="1">
      <c r="A48" s="109">
        <v>35</v>
      </c>
      <c r="B48" s="179" t="s">
        <v>97</v>
      </c>
      <c r="C48" s="179" t="s">
        <v>117</v>
      </c>
      <c r="D48" s="372" t="s">
        <v>380</v>
      </c>
      <c r="E48" s="58">
        <f>'Moors League'!P43</f>
        <v>31.07</v>
      </c>
      <c r="F48" s="381"/>
      <c r="G48" s="31"/>
      <c r="H48" s="45"/>
      <c r="I48" s="80">
        <f>'Moors League'!Q43</f>
        <v>2</v>
      </c>
    </row>
    <row r="49" spans="1:9" s="28" customFormat="1" ht="21.75" customHeight="1">
      <c r="A49" s="109">
        <v>36</v>
      </c>
      <c r="B49" s="179" t="s">
        <v>99</v>
      </c>
      <c r="C49" s="179" t="s">
        <v>117</v>
      </c>
      <c r="D49" s="372" t="s">
        <v>365</v>
      </c>
      <c r="E49" s="58">
        <f>'Moors League'!P44</f>
        <v>28.11</v>
      </c>
      <c r="F49" s="378"/>
      <c r="G49" s="31"/>
      <c r="H49" s="45"/>
      <c r="I49" s="80">
        <f>'Moors League'!Q44</f>
        <v>2</v>
      </c>
    </row>
    <row r="50" spans="1:9" s="28" customFormat="1" ht="21.75" customHeight="1">
      <c r="A50" s="109">
        <v>37</v>
      </c>
      <c r="B50" s="179" t="s">
        <v>100</v>
      </c>
      <c r="C50" s="179" t="s">
        <v>118</v>
      </c>
      <c r="D50" s="372" t="s">
        <v>356</v>
      </c>
      <c r="E50" s="58">
        <f>'Moors League'!P45</f>
        <v>23.3</v>
      </c>
      <c r="F50" s="378"/>
      <c r="G50" s="31"/>
      <c r="H50" s="45"/>
      <c r="I50" s="80">
        <f>'Moors League'!Q45</f>
        <v>5</v>
      </c>
    </row>
    <row r="51" spans="1:9" s="28" customFormat="1" ht="21.75" customHeight="1">
      <c r="A51" s="109">
        <v>38</v>
      </c>
      <c r="B51" s="179" t="s">
        <v>102</v>
      </c>
      <c r="C51" s="179" t="s">
        <v>118</v>
      </c>
      <c r="D51" s="372" t="s">
        <v>361</v>
      </c>
      <c r="E51" s="58">
        <f>'Moors League'!P46</f>
        <v>22.44</v>
      </c>
      <c r="F51" s="378"/>
      <c r="G51" s="31"/>
      <c r="H51" s="45"/>
      <c r="I51" s="80">
        <f>'Moors League'!Q46</f>
        <v>5</v>
      </c>
    </row>
    <row r="52" spans="1:9" s="28" customFormat="1" ht="21.75" customHeight="1">
      <c r="A52" s="334">
        <v>39</v>
      </c>
      <c r="B52" s="335" t="s">
        <v>103</v>
      </c>
      <c r="C52" s="335" t="s">
        <v>95</v>
      </c>
      <c r="D52" s="374" t="s">
        <v>362</v>
      </c>
      <c r="E52" s="336">
        <f>'Moors League'!P47</f>
        <v>32.1</v>
      </c>
      <c r="F52" s="383" t="s">
        <v>392</v>
      </c>
      <c r="G52" s="31"/>
      <c r="H52" s="45"/>
      <c r="I52" s="80">
        <f>'Moors League'!Q47</f>
        <v>5</v>
      </c>
    </row>
    <row r="53" spans="1:9" s="28" customFormat="1" ht="21.75" customHeight="1">
      <c r="A53" s="109">
        <v>40</v>
      </c>
      <c r="B53" s="179" t="s">
        <v>105</v>
      </c>
      <c r="C53" s="179" t="s">
        <v>95</v>
      </c>
      <c r="D53" s="372" t="s">
        <v>369</v>
      </c>
      <c r="E53" s="58">
        <f>'Moors League'!P48</f>
        <v>35.12</v>
      </c>
      <c r="F53" s="382"/>
      <c r="G53" s="31"/>
      <c r="H53" s="45"/>
      <c r="I53" s="80">
        <f>'Moors League'!Q48</f>
        <v>3</v>
      </c>
    </row>
    <row r="54" spans="1:9" s="28" customFormat="1" ht="21.75" customHeight="1">
      <c r="A54" s="109">
        <v>41</v>
      </c>
      <c r="B54" s="179" t="s">
        <v>91</v>
      </c>
      <c r="C54" s="179" t="s">
        <v>107</v>
      </c>
      <c r="D54" s="370" t="s">
        <v>380</v>
      </c>
      <c r="E54" s="61"/>
      <c r="F54" s="375" t="s">
        <v>384</v>
      </c>
      <c r="G54" s="65"/>
      <c r="H54" s="46"/>
      <c r="I54" s="53"/>
    </row>
    <row r="55" spans="1:9" s="28" customFormat="1" ht="21.75" customHeight="1">
      <c r="A55" s="109"/>
      <c r="B55" s="175"/>
      <c r="C55" s="175"/>
      <c r="D55" s="370" t="s">
        <v>363</v>
      </c>
      <c r="E55" s="61"/>
      <c r="F55" s="375" t="s">
        <v>377</v>
      </c>
      <c r="G55" s="65"/>
      <c r="H55" s="67">
        <f>'Moors League'!P49</f>
        <v>57.92</v>
      </c>
      <c r="I55" s="80">
        <f>'Moors League'!Q49</f>
        <v>2</v>
      </c>
    </row>
    <row r="56" spans="1:9" s="28" customFormat="1" ht="21.75" customHeight="1">
      <c r="A56" s="109">
        <v>42</v>
      </c>
      <c r="B56" s="179" t="s">
        <v>93</v>
      </c>
      <c r="C56" s="179" t="s">
        <v>107</v>
      </c>
      <c r="D56" s="372" t="s">
        <v>355</v>
      </c>
      <c r="E56" s="61"/>
      <c r="F56" s="375" t="s">
        <v>378</v>
      </c>
      <c r="G56" s="65"/>
      <c r="H56" s="351" t="s">
        <v>455</v>
      </c>
      <c r="I56" s="53"/>
    </row>
    <row r="57" spans="1:9" s="28" customFormat="1" ht="21.75" customHeight="1">
      <c r="A57" s="109"/>
      <c r="B57" s="175"/>
      <c r="C57" s="175"/>
      <c r="D57" s="372" t="s">
        <v>368</v>
      </c>
      <c r="E57" s="61"/>
      <c r="F57" s="375" t="s">
        <v>367</v>
      </c>
      <c r="G57" s="65"/>
      <c r="H57" s="58" t="str">
        <f>'Moors League'!P50</f>
        <v>DSQ</v>
      </c>
      <c r="I57" s="76">
        <f>'Moors League'!Q50</f>
        <v>0</v>
      </c>
    </row>
    <row r="58" spans="1:9" s="28" customFormat="1" ht="21.75" customHeight="1">
      <c r="A58" s="109">
        <v>43</v>
      </c>
      <c r="B58" s="179" t="s">
        <v>94</v>
      </c>
      <c r="C58" s="179" t="s">
        <v>106</v>
      </c>
      <c r="D58" s="370" t="s">
        <v>366</v>
      </c>
      <c r="E58" s="61" t="s">
        <v>19</v>
      </c>
      <c r="F58" s="376" t="s">
        <v>376</v>
      </c>
      <c r="G58" s="65" t="s">
        <v>20</v>
      </c>
      <c r="H58" s="46"/>
      <c r="I58" s="53"/>
    </row>
    <row r="59" spans="1:9" s="28" customFormat="1" ht="21.75" customHeight="1">
      <c r="A59" s="109"/>
      <c r="B59" s="175"/>
      <c r="C59" s="175"/>
      <c r="D59" s="370" t="s">
        <v>371</v>
      </c>
      <c r="E59" s="61" t="s">
        <v>21</v>
      </c>
      <c r="F59" s="376" t="s">
        <v>470</v>
      </c>
      <c r="G59" s="65" t="s">
        <v>22</v>
      </c>
      <c r="H59" s="58" t="str">
        <f>'Moors League'!P51</f>
        <v>1.19.68</v>
      </c>
      <c r="I59" s="76">
        <f>'Moors League'!Q51</f>
        <v>4</v>
      </c>
    </row>
    <row r="60" spans="1:9" s="28" customFormat="1" ht="21.75" customHeight="1">
      <c r="A60" s="109">
        <v>44</v>
      </c>
      <c r="B60" s="179" t="s">
        <v>96</v>
      </c>
      <c r="C60" s="179" t="s">
        <v>106</v>
      </c>
      <c r="D60" s="370" t="s">
        <v>471</v>
      </c>
      <c r="E60" s="61" t="s">
        <v>19</v>
      </c>
      <c r="F60" s="377" t="s">
        <v>364</v>
      </c>
      <c r="G60" s="65" t="s">
        <v>20</v>
      </c>
      <c r="H60" s="225"/>
      <c r="I60" s="53"/>
    </row>
    <row r="61" spans="1:9" s="28" customFormat="1" ht="21.75" customHeight="1">
      <c r="A61" s="109"/>
      <c r="B61" s="175"/>
      <c r="C61" s="175"/>
      <c r="D61" s="370" t="s">
        <v>357</v>
      </c>
      <c r="E61" s="61" t="s">
        <v>21</v>
      </c>
      <c r="F61" s="377" t="s">
        <v>379</v>
      </c>
      <c r="G61" s="65" t="s">
        <v>22</v>
      </c>
      <c r="H61" s="58" t="str">
        <f>'Moors League'!P52</f>
        <v>1.16.15</v>
      </c>
      <c r="I61" s="76">
        <f>'Moors League'!Q52</f>
        <v>5</v>
      </c>
    </row>
    <row r="62" spans="1:9" s="28" customFormat="1" ht="21.75" customHeight="1">
      <c r="A62" s="109">
        <v>45</v>
      </c>
      <c r="B62" s="179" t="s">
        <v>103</v>
      </c>
      <c r="C62" s="179" t="s">
        <v>119</v>
      </c>
      <c r="D62" s="372" t="s">
        <v>374</v>
      </c>
      <c r="E62" s="58">
        <f>'Moors League'!P53</f>
        <v>31.9</v>
      </c>
      <c r="F62" s="378"/>
      <c r="G62" s="31"/>
      <c r="H62" s="45"/>
      <c r="I62" s="71">
        <f>'Moors League'!Q53</f>
        <v>3</v>
      </c>
    </row>
    <row r="63" spans="1:9" s="28" customFormat="1" ht="21.75" customHeight="1">
      <c r="A63" s="109">
        <v>46</v>
      </c>
      <c r="B63" s="179" t="s">
        <v>105</v>
      </c>
      <c r="C63" s="179" t="s">
        <v>119</v>
      </c>
      <c r="D63" s="372" t="s">
        <v>192</v>
      </c>
      <c r="E63" s="58">
        <f>'Moors League'!P54</f>
        <v>27.41</v>
      </c>
      <c r="F63" s="378"/>
      <c r="G63" s="31"/>
      <c r="H63" s="45"/>
      <c r="I63" s="71">
        <f>'Moors League'!Q54</f>
        <v>5</v>
      </c>
    </row>
    <row r="64" spans="1:9" s="28" customFormat="1" ht="21.75" customHeight="1">
      <c r="A64" s="109">
        <v>47</v>
      </c>
      <c r="B64" s="179" t="s">
        <v>100</v>
      </c>
      <c r="C64" s="179" t="s">
        <v>120</v>
      </c>
      <c r="D64" s="372" t="s">
        <v>371</v>
      </c>
      <c r="E64" s="58">
        <f>'Moors League'!P55</f>
        <v>18.02</v>
      </c>
      <c r="F64" s="378"/>
      <c r="G64" s="31"/>
      <c r="H64" s="45"/>
      <c r="I64" s="71">
        <f>'Moors League'!Q55</f>
        <v>5</v>
      </c>
    </row>
    <row r="65" spans="1:9" s="28" customFormat="1" ht="21.75" customHeight="1">
      <c r="A65" s="109">
        <v>48</v>
      </c>
      <c r="B65" s="179" t="s">
        <v>102</v>
      </c>
      <c r="C65" s="179" t="s">
        <v>120</v>
      </c>
      <c r="D65" s="372" t="s">
        <v>361</v>
      </c>
      <c r="E65" s="58">
        <f>'Moors League'!P56</f>
        <v>21.83</v>
      </c>
      <c r="F65" s="378"/>
      <c r="G65" s="31"/>
      <c r="H65" s="45"/>
      <c r="I65" s="71">
        <f>'Moors League'!Q56</f>
        <v>4</v>
      </c>
    </row>
    <row r="66" spans="1:9" s="28" customFormat="1" ht="21.75" customHeight="1">
      <c r="A66" s="109">
        <v>49</v>
      </c>
      <c r="B66" s="179" t="s">
        <v>97</v>
      </c>
      <c r="C66" s="179" t="s">
        <v>121</v>
      </c>
      <c r="D66" s="372" t="s">
        <v>473</v>
      </c>
      <c r="E66" s="58">
        <f>'Moors League'!P57</f>
        <v>35.45</v>
      </c>
      <c r="F66" s="378"/>
      <c r="G66" s="31"/>
      <c r="H66" s="45"/>
      <c r="I66" s="71">
        <f>'Moors League'!Q57</f>
        <v>3</v>
      </c>
    </row>
    <row r="67" spans="1:9" s="28" customFormat="1" ht="21.75" customHeight="1">
      <c r="A67" s="109">
        <v>50</v>
      </c>
      <c r="B67" s="179" t="s">
        <v>99</v>
      </c>
      <c r="C67" s="179" t="s">
        <v>121</v>
      </c>
      <c r="D67" s="372" t="s">
        <v>375</v>
      </c>
      <c r="E67" s="58">
        <f>'Moors League'!P58</f>
        <v>34.9</v>
      </c>
      <c r="F67" s="378"/>
      <c r="G67" s="31"/>
      <c r="H67" s="45"/>
      <c r="I67" s="71">
        <f>'Moors League'!Q58</f>
        <v>2</v>
      </c>
    </row>
    <row r="68" spans="1:9" s="28" customFormat="1" ht="21.75" customHeight="1">
      <c r="A68" s="109">
        <v>51</v>
      </c>
      <c r="B68" s="179" t="s">
        <v>94</v>
      </c>
      <c r="C68" s="179" t="s">
        <v>108</v>
      </c>
      <c r="D68" s="372" t="s">
        <v>376</v>
      </c>
      <c r="E68" s="58">
        <f>'Moors League'!P59</f>
        <v>50.72</v>
      </c>
      <c r="F68" s="378"/>
      <c r="G68" s="31"/>
      <c r="H68" s="45"/>
      <c r="I68" s="71">
        <f>'Moors League'!Q59</f>
        <v>3</v>
      </c>
    </row>
    <row r="69" spans="1:9" s="28" customFormat="1" ht="21.75" customHeight="1">
      <c r="A69" s="109">
        <v>52</v>
      </c>
      <c r="B69" s="179" t="s">
        <v>96</v>
      </c>
      <c r="C69" s="179" t="s">
        <v>108</v>
      </c>
      <c r="D69" s="372" t="s">
        <v>364</v>
      </c>
      <c r="E69" s="58">
        <f>'Moors League'!P60</f>
        <v>46.02</v>
      </c>
      <c r="F69" s="381"/>
      <c r="G69" s="31"/>
      <c r="H69" s="45"/>
      <c r="I69" s="71">
        <f>'Moors League'!Q60</f>
        <v>4</v>
      </c>
    </row>
    <row r="70" spans="1:9" s="28" customFormat="1" ht="21.75" customHeight="1">
      <c r="A70" s="109">
        <v>53</v>
      </c>
      <c r="B70" s="179" t="s">
        <v>91</v>
      </c>
      <c r="C70" s="179" t="s">
        <v>111</v>
      </c>
      <c r="D70" s="372" t="s">
        <v>363</v>
      </c>
      <c r="E70" s="58">
        <f>'Moors League'!P61</f>
        <v>29.9</v>
      </c>
      <c r="F70" s="378"/>
      <c r="G70" s="31"/>
      <c r="H70" s="45"/>
      <c r="I70" s="71">
        <f>'Moors League'!Q61</f>
        <v>2</v>
      </c>
    </row>
    <row r="71" spans="1:9" s="28" customFormat="1" ht="21.75" customHeight="1">
      <c r="A71" s="109">
        <v>54</v>
      </c>
      <c r="B71" s="179" t="s">
        <v>93</v>
      </c>
      <c r="C71" s="179" t="s">
        <v>111</v>
      </c>
      <c r="D71" s="372" t="s">
        <v>355</v>
      </c>
      <c r="E71" s="58">
        <f>'Moors League'!P62</f>
        <v>25.99</v>
      </c>
      <c r="F71" s="378"/>
      <c r="G71" s="31"/>
      <c r="H71" s="45"/>
      <c r="I71" s="71">
        <f>'Moors League'!Q62</f>
        <v>3</v>
      </c>
    </row>
    <row r="72" spans="1:9" s="28" customFormat="1" ht="21.75" customHeight="1">
      <c r="A72" s="109">
        <v>55</v>
      </c>
      <c r="B72" s="179" t="s">
        <v>103</v>
      </c>
      <c r="C72" s="179" t="s">
        <v>107</v>
      </c>
      <c r="D72" s="370" t="s">
        <v>358</v>
      </c>
      <c r="E72" s="181"/>
      <c r="F72" s="376" t="s">
        <v>380</v>
      </c>
      <c r="G72" s="182"/>
      <c r="H72" s="46"/>
      <c r="I72" s="53"/>
    </row>
    <row r="73" spans="1:9" s="28" customFormat="1" ht="21.75" customHeight="1">
      <c r="A73" s="109"/>
      <c r="B73" s="175"/>
      <c r="C73" s="175"/>
      <c r="D73" s="370" t="s">
        <v>362</v>
      </c>
      <c r="E73" s="181"/>
      <c r="F73" s="376" t="s">
        <v>381</v>
      </c>
      <c r="G73" s="65"/>
      <c r="H73" s="58">
        <f>'Moors League'!P63</f>
        <v>57.41</v>
      </c>
      <c r="I73" s="76">
        <f>'Moors League'!Q63</f>
        <v>4</v>
      </c>
    </row>
    <row r="74" spans="1:9" s="28" customFormat="1" ht="21.75" customHeight="1">
      <c r="A74" s="109">
        <v>56</v>
      </c>
      <c r="B74" s="179" t="s">
        <v>105</v>
      </c>
      <c r="C74" s="179" t="s">
        <v>107</v>
      </c>
      <c r="D74" s="370" t="s">
        <v>192</v>
      </c>
      <c r="E74" s="61"/>
      <c r="F74" s="376" t="s">
        <v>368</v>
      </c>
      <c r="G74" s="182"/>
      <c r="H74" s="45"/>
      <c r="I74" s="52"/>
    </row>
    <row r="75" spans="1:9" s="28" customFormat="1" ht="21.75" customHeight="1">
      <c r="A75" s="109"/>
      <c r="B75" s="175"/>
      <c r="C75" s="175"/>
      <c r="D75" s="370" t="s">
        <v>369</v>
      </c>
      <c r="E75" s="61"/>
      <c r="F75" s="376" t="s">
        <v>365</v>
      </c>
      <c r="G75" s="182"/>
      <c r="H75" s="58">
        <f>'Moors League'!P64</f>
        <v>52.22</v>
      </c>
      <c r="I75" s="76">
        <f>'Moors League'!Q64</f>
        <v>5</v>
      </c>
    </row>
    <row r="76" spans="1:9" s="28" customFormat="1" ht="21.75" customHeight="1">
      <c r="A76" s="109">
        <v>57</v>
      </c>
      <c r="B76" s="179" t="s">
        <v>112</v>
      </c>
      <c r="C76" s="179" t="s">
        <v>106</v>
      </c>
      <c r="D76" s="370" t="s">
        <v>370</v>
      </c>
      <c r="E76" s="61" t="s">
        <v>19</v>
      </c>
      <c r="F76" s="379" t="s">
        <v>360</v>
      </c>
      <c r="G76" s="65" t="s">
        <v>20</v>
      </c>
      <c r="H76" s="46"/>
      <c r="I76" s="53"/>
    </row>
    <row r="77" spans="1:9" s="28" customFormat="1" ht="21.75" customHeight="1">
      <c r="A77" s="109"/>
      <c r="B77" s="175"/>
      <c r="C77" s="281"/>
      <c r="D77" s="371" t="s">
        <v>371</v>
      </c>
      <c r="E77" s="61" t="s">
        <v>21</v>
      </c>
      <c r="F77" s="379" t="s">
        <v>382</v>
      </c>
      <c r="G77" s="65" t="s">
        <v>22</v>
      </c>
      <c r="H77" s="58" t="str">
        <f>'Moors League'!P65</f>
        <v>1.28.64</v>
      </c>
      <c r="I77" s="76">
        <f>'Moors League'!Q65</f>
        <v>5</v>
      </c>
    </row>
    <row r="78" spans="1:9" s="28" customFormat="1" ht="21.75" customHeight="1">
      <c r="A78" s="109">
        <v>58</v>
      </c>
      <c r="B78" s="179" t="s">
        <v>113</v>
      </c>
      <c r="C78" s="179" t="s">
        <v>106</v>
      </c>
      <c r="D78" s="370" t="s">
        <v>472</v>
      </c>
      <c r="E78" s="61" t="s">
        <v>19</v>
      </c>
      <c r="F78" s="376" t="s">
        <v>372</v>
      </c>
      <c r="G78" s="65" t="s">
        <v>20</v>
      </c>
      <c r="H78" s="351" t="s">
        <v>460</v>
      </c>
      <c r="I78" s="53"/>
    </row>
    <row r="79" spans="1:9" s="28" customFormat="1" ht="21.75" customHeight="1">
      <c r="A79" s="109"/>
      <c r="B79" s="175"/>
      <c r="C79" s="175"/>
      <c r="D79" s="370" t="s">
        <v>361</v>
      </c>
      <c r="E79" s="61" t="s">
        <v>21</v>
      </c>
      <c r="F79" s="376" t="s">
        <v>383</v>
      </c>
      <c r="G79" s="65" t="s">
        <v>22</v>
      </c>
      <c r="H79" s="58" t="str">
        <f>'Moors League'!P66</f>
        <v>DSQ</v>
      </c>
      <c r="I79" s="76">
        <f>'Moors League'!Q66</f>
        <v>0</v>
      </c>
    </row>
    <row r="80" spans="1:9" s="28" customFormat="1" ht="21.75" customHeight="1">
      <c r="A80" s="109">
        <v>59</v>
      </c>
      <c r="B80" s="179" t="s">
        <v>122</v>
      </c>
      <c r="C80" s="179" t="s">
        <v>123</v>
      </c>
      <c r="D80" s="370" t="s">
        <v>380</v>
      </c>
      <c r="E80" s="61"/>
      <c r="F80" s="380" t="s">
        <v>384</v>
      </c>
      <c r="G80" s="65"/>
      <c r="H80" s="45"/>
      <c r="I80" s="52"/>
    </row>
    <row r="81" spans="1:9" s="28" customFormat="1" ht="21.75" customHeight="1">
      <c r="A81" s="109"/>
      <c r="B81" s="175"/>
      <c r="C81" s="175"/>
      <c r="D81" s="370" t="s">
        <v>474</v>
      </c>
      <c r="E81" s="61"/>
      <c r="F81" s="380" t="s">
        <v>473</v>
      </c>
      <c r="G81" s="65"/>
      <c r="H81" s="58">
        <f>'Moors League'!P67</f>
        <v>58.24</v>
      </c>
      <c r="I81" s="76">
        <f>'Moors League'!Q67</f>
        <v>4</v>
      </c>
    </row>
    <row r="82" spans="1:9" s="28" customFormat="1" ht="21.75" customHeight="1">
      <c r="A82" s="109">
        <v>60</v>
      </c>
      <c r="B82" s="179" t="s">
        <v>115</v>
      </c>
      <c r="C82" s="179" t="s">
        <v>123</v>
      </c>
      <c r="D82" s="370" t="s">
        <v>375</v>
      </c>
      <c r="E82" s="61"/>
      <c r="F82" s="376" t="s">
        <v>359</v>
      </c>
      <c r="G82" s="182"/>
      <c r="H82" s="45"/>
      <c r="I82" s="52"/>
    </row>
    <row r="83" spans="1:9" s="28" customFormat="1" ht="21.75" customHeight="1">
      <c r="A83" s="109"/>
      <c r="B83" s="175"/>
      <c r="C83" s="175"/>
      <c r="D83" s="370" t="s">
        <v>373</v>
      </c>
      <c r="E83" s="61"/>
      <c r="F83" s="376" t="s">
        <v>385</v>
      </c>
      <c r="G83" s="182"/>
      <c r="H83" s="58">
        <f>'Moors League'!P68</f>
        <v>54.8</v>
      </c>
      <c r="I83" s="76">
        <f>'Moors League'!Q68</f>
        <v>3</v>
      </c>
    </row>
    <row r="84" spans="1:9" s="28" customFormat="1" ht="21.75" customHeight="1">
      <c r="A84" s="109">
        <v>61</v>
      </c>
      <c r="B84" s="179" t="s">
        <v>124</v>
      </c>
      <c r="C84" s="179" t="s">
        <v>125</v>
      </c>
      <c r="D84" s="369" t="s">
        <v>356</v>
      </c>
      <c r="E84" s="61"/>
      <c r="F84" s="375" t="s">
        <v>361</v>
      </c>
      <c r="G84" s="65"/>
      <c r="H84" s="45"/>
      <c r="I84" s="52"/>
    </row>
    <row r="85" spans="1:9" s="28" customFormat="1" ht="21.75" customHeight="1">
      <c r="A85" s="109"/>
      <c r="B85" s="175"/>
      <c r="C85" s="281"/>
      <c r="D85" s="369" t="s">
        <v>470</v>
      </c>
      <c r="E85" s="61"/>
      <c r="F85" s="375" t="s">
        <v>357</v>
      </c>
      <c r="G85" s="182"/>
      <c r="H85" s="45"/>
      <c r="I85" s="52"/>
    </row>
    <row r="86" spans="1:9" s="28" customFormat="1" ht="21.75" customHeight="1">
      <c r="A86" s="109"/>
      <c r="B86" s="175"/>
      <c r="C86" s="175"/>
      <c r="D86" s="369" t="s">
        <v>358</v>
      </c>
      <c r="E86" s="61"/>
      <c r="F86" s="375" t="s">
        <v>192</v>
      </c>
      <c r="G86" s="65"/>
      <c r="H86" s="45"/>
      <c r="I86" s="52"/>
    </row>
    <row r="87" spans="1:9" s="28" customFormat="1" ht="21.75" customHeight="1">
      <c r="A87" s="109" t="s">
        <v>23</v>
      </c>
      <c r="B87" s="175"/>
      <c r="C87" s="175"/>
      <c r="D87" s="369" t="s">
        <v>474</v>
      </c>
      <c r="E87" s="61"/>
      <c r="F87" s="375" t="s">
        <v>359</v>
      </c>
      <c r="G87" s="182"/>
      <c r="H87" s="259"/>
      <c r="I87" s="52"/>
    </row>
    <row r="88" spans="1:9" s="28" customFormat="1" ht="21.75" customHeight="1" thickBot="1">
      <c r="A88" s="109"/>
      <c r="B88" s="175"/>
      <c r="C88" s="175"/>
      <c r="D88" s="369" t="s">
        <v>377</v>
      </c>
      <c r="E88" s="61"/>
      <c r="F88" s="375" t="s">
        <v>355</v>
      </c>
      <c r="G88" s="74"/>
      <c r="H88" s="75" t="str">
        <f>'Moors League'!P69</f>
        <v>2.25.31</v>
      </c>
      <c r="I88" s="81">
        <f>'Moors League'!Q69</f>
        <v>4</v>
      </c>
    </row>
    <row r="89" spans="5:9" ht="24.75" customHeight="1" thickBot="1">
      <c r="E89" s="184"/>
      <c r="F89" s="102"/>
      <c r="G89" s="441" t="s">
        <v>81</v>
      </c>
      <c r="H89" s="442"/>
      <c r="I89" s="51">
        <f>SUM(I4:I88)</f>
        <v>200</v>
      </c>
    </row>
  </sheetData>
  <sheetProtection/>
  <protectedRanges>
    <protectedRange sqref="F32:F33 F16:F17 F20:F21" name="Range1_2_1"/>
  </protectedRanges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67">
      <selection activeCell="D26" sqref="D26"/>
    </sheetView>
  </sheetViews>
  <sheetFormatPr defaultColWidth="9.140625" defaultRowHeight="12.75"/>
  <cols>
    <col min="1" max="1" width="3.7109375" style="183" customWidth="1"/>
    <col min="2" max="2" width="14.140625" style="176" bestFit="1" customWidth="1"/>
    <col min="3" max="3" width="19.28125" style="176" bestFit="1" customWidth="1"/>
    <col min="4" max="4" width="22.00390625" style="186" customWidth="1"/>
    <col min="5" max="5" width="9.140625" style="178" customWidth="1"/>
    <col min="6" max="6" width="22.00390625" style="176" customWidth="1"/>
    <col min="7" max="7" width="10.140625" style="178" bestFit="1" customWidth="1"/>
    <col min="8" max="8" width="8.421875" style="101" bestFit="1" customWidth="1"/>
    <col min="9" max="9" width="9.140625" style="102" customWidth="1"/>
    <col min="10" max="16384" width="9.140625" style="176" customWidth="1"/>
  </cols>
  <sheetData>
    <row r="1" spans="1:6" ht="29.25" customHeight="1">
      <c r="A1" s="432" t="s">
        <v>17</v>
      </c>
      <c r="B1" s="433"/>
      <c r="C1" s="433"/>
      <c r="D1" s="433"/>
      <c r="F1" s="100" t="str">
        <f>'Moors League'!AG88</f>
        <v>Saltburn &amp; Marske</v>
      </c>
    </row>
    <row r="2" spans="1:9" s="104" customFormat="1" ht="18.75">
      <c r="A2" s="434" t="s">
        <v>126</v>
      </c>
      <c r="B2" s="434"/>
      <c r="C2" s="97" t="str">
        <f>'Moors League'!C3</f>
        <v>Eston Leisure Centre</v>
      </c>
      <c r="D2" s="185"/>
      <c r="E2" s="104" t="s">
        <v>18</v>
      </c>
      <c r="F2" s="105" t="str">
        <f>'Moors League'!P3</f>
        <v>6th July 2019</v>
      </c>
      <c r="H2" s="106"/>
      <c r="I2" s="107"/>
    </row>
    <row r="3" spans="1:9" s="98" customFormat="1" ht="15.75">
      <c r="A3" s="108"/>
      <c r="D3" s="2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179" t="s">
        <v>91</v>
      </c>
      <c r="C4" s="179" t="s">
        <v>92</v>
      </c>
      <c r="D4" s="92" t="s">
        <v>329</v>
      </c>
      <c r="E4" s="58">
        <f>'Moors League'!T9</f>
        <v>38.34</v>
      </c>
      <c r="F4" s="24"/>
      <c r="G4" s="180"/>
      <c r="H4" s="48"/>
      <c r="I4" s="71">
        <f>'Moors League'!U9</f>
        <v>1</v>
      </c>
    </row>
    <row r="5" spans="1:9" s="98" customFormat="1" ht="21.75" customHeight="1">
      <c r="A5" s="109">
        <v>2</v>
      </c>
      <c r="B5" s="179" t="s">
        <v>93</v>
      </c>
      <c r="C5" s="179" t="s">
        <v>92</v>
      </c>
      <c r="D5" s="111" t="s">
        <v>320</v>
      </c>
      <c r="E5" s="58">
        <f>'Moors League'!T10</f>
        <v>28.74</v>
      </c>
      <c r="F5" s="24"/>
      <c r="G5" s="180"/>
      <c r="H5" s="48"/>
      <c r="I5" s="71">
        <f>'Moors League'!U10</f>
        <v>4</v>
      </c>
    </row>
    <row r="6" spans="1:9" s="98" customFormat="1" ht="21.75" customHeight="1">
      <c r="A6" s="109">
        <v>3</v>
      </c>
      <c r="B6" s="179" t="s">
        <v>94</v>
      </c>
      <c r="C6" s="179" t="s">
        <v>95</v>
      </c>
      <c r="D6" s="92" t="s">
        <v>321</v>
      </c>
      <c r="E6" s="58">
        <f>'Moors League'!T11</f>
        <v>45.42</v>
      </c>
      <c r="F6" s="24"/>
      <c r="G6" s="180"/>
      <c r="H6" s="48"/>
      <c r="I6" s="71">
        <f>'Moors League'!U11</f>
        <v>1</v>
      </c>
    </row>
    <row r="7" spans="1:9" s="98" customFormat="1" ht="21.75" customHeight="1">
      <c r="A7" s="109">
        <v>4</v>
      </c>
      <c r="B7" s="179" t="s">
        <v>96</v>
      </c>
      <c r="C7" s="179" t="s">
        <v>95</v>
      </c>
      <c r="D7" s="92" t="s">
        <v>322</v>
      </c>
      <c r="E7" s="58">
        <f>'Moors League'!T12</f>
        <v>35.5</v>
      </c>
      <c r="F7" s="24"/>
      <c r="G7" s="180"/>
      <c r="H7" s="48"/>
      <c r="I7" s="71">
        <f>'Moors League'!U12</f>
        <v>5</v>
      </c>
    </row>
    <row r="8" spans="1:9" s="98" customFormat="1" ht="21.75" customHeight="1">
      <c r="A8" s="109">
        <v>5</v>
      </c>
      <c r="B8" s="179" t="s">
        <v>97</v>
      </c>
      <c r="C8" s="179" t="s">
        <v>98</v>
      </c>
      <c r="D8" s="92" t="s">
        <v>323</v>
      </c>
      <c r="E8" s="58">
        <f>'Moors League'!T13</f>
        <v>40.28</v>
      </c>
      <c r="F8" s="24"/>
      <c r="G8" s="180"/>
      <c r="H8" s="48"/>
      <c r="I8" s="71">
        <f>'Moors League'!U13</f>
        <v>3</v>
      </c>
    </row>
    <row r="9" spans="1:9" s="98" customFormat="1" ht="21.75" customHeight="1">
      <c r="A9" s="109">
        <v>6</v>
      </c>
      <c r="B9" s="179" t="s">
        <v>99</v>
      </c>
      <c r="C9" s="179" t="s">
        <v>98</v>
      </c>
      <c r="D9" s="92" t="s">
        <v>324</v>
      </c>
      <c r="E9" s="58">
        <f>'Moors League'!T14</f>
        <v>37.89</v>
      </c>
      <c r="F9" s="24"/>
      <c r="G9" s="180"/>
      <c r="H9" s="48"/>
      <c r="I9" s="71">
        <f>'Moors League'!U14</f>
        <v>2</v>
      </c>
    </row>
    <row r="10" spans="1:9" s="98" customFormat="1" ht="21.75" customHeight="1">
      <c r="A10" s="109">
        <v>7</v>
      </c>
      <c r="B10" s="179" t="s">
        <v>100</v>
      </c>
      <c r="C10" s="179" t="s">
        <v>101</v>
      </c>
      <c r="D10" s="92" t="s">
        <v>325</v>
      </c>
      <c r="E10" s="58">
        <f>'Moors League'!T15</f>
        <v>18.78</v>
      </c>
      <c r="F10" s="24"/>
      <c r="G10" s="180"/>
      <c r="H10" s="48"/>
      <c r="I10" s="71">
        <f>'Moors League'!U15</f>
        <v>2</v>
      </c>
    </row>
    <row r="11" spans="1:9" s="98" customFormat="1" ht="21.75" customHeight="1">
      <c r="A11" s="109">
        <v>8</v>
      </c>
      <c r="B11" s="179" t="s">
        <v>102</v>
      </c>
      <c r="C11" s="179" t="s">
        <v>101</v>
      </c>
      <c r="D11" s="92" t="s">
        <v>326</v>
      </c>
      <c r="E11" s="58">
        <f>'Moors League'!T16</f>
        <v>18.45</v>
      </c>
      <c r="F11" s="24"/>
      <c r="G11" s="180"/>
      <c r="H11" s="48"/>
      <c r="I11" s="71">
        <f>'Moors League'!U16</f>
        <v>2</v>
      </c>
    </row>
    <row r="12" spans="1:9" s="98" customFormat="1" ht="21.75" customHeight="1">
      <c r="A12" s="109">
        <v>9</v>
      </c>
      <c r="B12" s="179" t="s">
        <v>103</v>
      </c>
      <c r="C12" s="179" t="s">
        <v>104</v>
      </c>
      <c r="D12" s="92" t="s">
        <v>327</v>
      </c>
      <c r="E12" s="58">
        <f>'Moors League'!T17</f>
        <v>38.4</v>
      </c>
      <c r="F12" s="24"/>
      <c r="G12" s="180"/>
      <c r="H12" s="48"/>
      <c r="I12" s="71">
        <f>'Moors League'!U17</f>
        <v>2</v>
      </c>
    </row>
    <row r="13" spans="1:9" s="98" customFormat="1" ht="21.75" customHeight="1">
      <c r="A13" s="109">
        <v>10</v>
      </c>
      <c r="B13" s="179" t="s">
        <v>105</v>
      </c>
      <c r="C13" s="179" t="s">
        <v>104</v>
      </c>
      <c r="D13" s="92" t="s">
        <v>328</v>
      </c>
      <c r="E13" s="58">
        <f>'Moors League'!T18</f>
        <v>34.73</v>
      </c>
      <c r="F13" s="24"/>
      <c r="G13" s="180"/>
      <c r="H13" s="48"/>
      <c r="I13" s="71">
        <f>'Moors League'!U18</f>
        <v>2</v>
      </c>
    </row>
    <row r="14" spans="1:12" s="98" customFormat="1" ht="21.75" customHeight="1">
      <c r="A14" s="109">
        <v>11</v>
      </c>
      <c r="B14" s="179" t="s">
        <v>91</v>
      </c>
      <c r="C14" s="179" t="s">
        <v>106</v>
      </c>
      <c r="D14" s="93" t="s">
        <v>339</v>
      </c>
      <c r="E14" s="59" t="s">
        <v>19</v>
      </c>
      <c r="F14" s="93" t="s">
        <v>329</v>
      </c>
      <c r="G14" s="59" t="s">
        <v>20</v>
      </c>
      <c r="H14" s="63"/>
      <c r="I14" s="53"/>
      <c r="L14" s="368"/>
    </row>
    <row r="15" spans="1:12" s="98" customFormat="1" ht="21.75" customHeight="1">
      <c r="A15" s="109"/>
      <c r="B15" s="179"/>
      <c r="C15" s="179"/>
      <c r="D15" s="93" t="s">
        <v>349</v>
      </c>
      <c r="E15" s="59" t="s">
        <v>21</v>
      </c>
      <c r="F15" s="93" t="s">
        <v>343</v>
      </c>
      <c r="G15" s="59" t="s">
        <v>22</v>
      </c>
      <c r="H15" s="58" t="str">
        <f>'Moors League'!T19</f>
        <v>1.11.49</v>
      </c>
      <c r="I15" s="76">
        <f>'Moors League'!U19</f>
        <v>1</v>
      </c>
      <c r="L15" s="368"/>
    </row>
    <row r="16" spans="1:12" s="98" customFormat="1" ht="21.75" customHeight="1">
      <c r="A16" s="109">
        <v>12</v>
      </c>
      <c r="B16" s="179" t="s">
        <v>93</v>
      </c>
      <c r="C16" s="179" t="s">
        <v>106</v>
      </c>
      <c r="D16" s="325" t="s">
        <v>320</v>
      </c>
      <c r="E16" s="59" t="s">
        <v>19</v>
      </c>
      <c r="F16" s="325" t="s">
        <v>336</v>
      </c>
      <c r="G16" s="59" t="s">
        <v>20</v>
      </c>
      <c r="H16" s="226"/>
      <c r="I16" s="77"/>
      <c r="L16" s="368" t="s">
        <v>465</v>
      </c>
    </row>
    <row r="17" spans="1:12" s="98" customFormat="1" ht="21.75" customHeight="1">
      <c r="A17" s="109"/>
      <c r="B17" s="179"/>
      <c r="C17" s="179"/>
      <c r="D17" s="176" t="s">
        <v>330</v>
      </c>
      <c r="E17" s="59" t="s">
        <v>21</v>
      </c>
      <c r="F17" s="93" t="s">
        <v>341</v>
      </c>
      <c r="G17" s="59" t="s">
        <v>22</v>
      </c>
      <c r="H17" s="58">
        <f>'Moors League'!T20</f>
        <v>52.5</v>
      </c>
      <c r="I17" s="76">
        <f>'Moors League'!U20</f>
        <v>4</v>
      </c>
      <c r="L17" s="368" t="s">
        <v>466</v>
      </c>
    </row>
    <row r="18" spans="1:12" s="98" customFormat="1" ht="21.75" customHeight="1">
      <c r="A18" s="109">
        <v>13</v>
      </c>
      <c r="B18" s="179" t="s">
        <v>94</v>
      </c>
      <c r="C18" s="179" t="s">
        <v>107</v>
      </c>
      <c r="D18" s="112" t="s">
        <v>351</v>
      </c>
      <c r="E18" s="59"/>
      <c r="F18" s="327" t="s">
        <v>345</v>
      </c>
      <c r="G18" s="64"/>
      <c r="H18" s="226"/>
      <c r="I18" s="77"/>
      <c r="L18" s="368" t="s">
        <v>467</v>
      </c>
    </row>
    <row r="19" spans="1:9" s="98" customFormat="1" ht="21.75" customHeight="1">
      <c r="A19" s="109"/>
      <c r="B19" s="179"/>
      <c r="C19" s="179"/>
      <c r="D19" s="112" t="s">
        <v>321</v>
      </c>
      <c r="E19" s="64"/>
      <c r="F19" s="327" t="s">
        <v>323</v>
      </c>
      <c r="G19" s="64"/>
      <c r="H19" s="58" t="str">
        <f>'Moors League'!T21</f>
        <v>1.07.19</v>
      </c>
      <c r="I19" s="76">
        <f>'Moors League'!U21</f>
        <v>4</v>
      </c>
    </row>
    <row r="20" spans="1:9" s="98" customFormat="1" ht="21.75" customHeight="1">
      <c r="A20" s="109">
        <v>14</v>
      </c>
      <c r="B20" s="179" t="s">
        <v>96</v>
      </c>
      <c r="C20" s="179" t="s">
        <v>107</v>
      </c>
      <c r="D20" s="112" t="s">
        <v>331</v>
      </c>
      <c r="E20" s="59"/>
      <c r="F20" s="327" t="s">
        <v>346</v>
      </c>
      <c r="G20" s="64"/>
      <c r="H20" s="47"/>
      <c r="I20" s="77"/>
    </row>
    <row r="21" spans="1:9" s="98" customFormat="1" ht="21.75" customHeight="1">
      <c r="A21" s="109"/>
      <c r="B21" s="179"/>
      <c r="C21" s="179"/>
      <c r="D21" s="176" t="s">
        <v>332</v>
      </c>
      <c r="E21" s="59"/>
      <c r="F21" s="327" t="s">
        <v>322</v>
      </c>
      <c r="G21" s="64"/>
      <c r="H21" s="58" t="str">
        <f>'Moors League'!T22</f>
        <v>1.07.96</v>
      </c>
      <c r="I21" s="76">
        <f>'Moors League'!U22</f>
        <v>4</v>
      </c>
    </row>
    <row r="22" spans="1:9" s="98" customFormat="1" ht="21.75" customHeight="1">
      <c r="A22" s="109">
        <v>15</v>
      </c>
      <c r="B22" s="179" t="s">
        <v>103</v>
      </c>
      <c r="C22" s="179" t="s">
        <v>108</v>
      </c>
      <c r="D22" s="112" t="s">
        <v>323</v>
      </c>
      <c r="E22" s="58">
        <f>'Moors League'!T23</f>
        <v>40.54</v>
      </c>
      <c r="F22" s="189"/>
      <c r="G22" s="25"/>
      <c r="H22" s="48"/>
      <c r="I22" s="76">
        <f>'Moors League'!U23</f>
        <v>4</v>
      </c>
    </row>
    <row r="23" spans="1:9" s="98" customFormat="1" ht="21.75" customHeight="1">
      <c r="A23" s="109">
        <v>16</v>
      </c>
      <c r="B23" s="179" t="s">
        <v>105</v>
      </c>
      <c r="C23" s="179" t="s">
        <v>108</v>
      </c>
      <c r="D23" s="112" t="s">
        <v>333</v>
      </c>
      <c r="E23" s="58">
        <f>'Moors League'!T24</f>
        <v>42.6</v>
      </c>
      <c r="F23" s="189"/>
      <c r="G23" s="25"/>
      <c r="H23" s="48"/>
      <c r="I23" s="76">
        <f>'Moors League'!U24</f>
        <v>2</v>
      </c>
    </row>
    <row r="24" spans="1:9" s="98" customFormat="1" ht="21.75" customHeight="1">
      <c r="A24" s="109">
        <v>17</v>
      </c>
      <c r="B24" s="179" t="s">
        <v>100</v>
      </c>
      <c r="C24" s="179" t="s">
        <v>109</v>
      </c>
      <c r="D24" s="112" t="s">
        <v>325</v>
      </c>
      <c r="E24" s="58">
        <f>'Moors League'!T25</f>
        <v>23.53</v>
      </c>
      <c r="F24" s="189"/>
      <c r="G24" s="25"/>
      <c r="H24" s="48"/>
      <c r="I24" s="76">
        <f>'Moors League'!U25</f>
        <v>2</v>
      </c>
    </row>
    <row r="25" spans="1:9" s="98" customFormat="1" ht="21.75" customHeight="1">
      <c r="A25" s="109">
        <v>18</v>
      </c>
      <c r="B25" s="179" t="s">
        <v>102</v>
      </c>
      <c r="C25" s="179" t="s">
        <v>109</v>
      </c>
      <c r="D25" s="112" t="s">
        <v>334</v>
      </c>
      <c r="E25" s="58">
        <f>'Moors League'!T26</f>
        <v>21.05</v>
      </c>
      <c r="F25" s="189"/>
      <c r="G25" s="25"/>
      <c r="H25" s="48"/>
      <c r="I25" s="76">
        <f>'Moors League'!U26</f>
        <v>3</v>
      </c>
    </row>
    <row r="26" spans="1:9" s="98" customFormat="1" ht="21.75" customHeight="1">
      <c r="A26" s="109">
        <v>19</v>
      </c>
      <c r="B26" s="179" t="s">
        <v>97</v>
      </c>
      <c r="C26" s="179" t="s">
        <v>110</v>
      </c>
      <c r="D26" s="112" t="s">
        <v>327</v>
      </c>
      <c r="E26" s="58">
        <f>'Moors League'!T27</f>
        <v>38.45</v>
      </c>
      <c r="F26" s="189"/>
      <c r="G26" s="25"/>
      <c r="H26" s="48"/>
      <c r="I26" s="76">
        <f>'Moors League'!U27</f>
        <v>1</v>
      </c>
    </row>
    <row r="27" spans="1:9" s="98" customFormat="1" ht="21.75" customHeight="1">
      <c r="A27" s="109">
        <v>20</v>
      </c>
      <c r="B27" s="179" t="s">
        <v>99</v>
      </c>
      <c r="C27" s="179" t="s">
        <v>110</v>
      </c>
      <c r="D27" s="112" t="s">
        <v>335</v>
      </c>
      <c r="E27" s="58">
        <f>'Moors League'!T28</f>
        <v>28.45</v>
      </c>
      <c r="F27" s="189"/>
      <c r="G27" s="25"/>
      <c r="H27" s="48"/>
      <c r="I27" s="76">
        <f>'Moors League'!U28</f>
        <v>5</v>
      </c>
    </row>
    <row r="28" spans="1:9" s="98" customFormat="1" ht="21.75" customHeight="1">
      <c r="A28" s="109">
        <v>21</v>
      </c>
      <c r="B28" s="179" t="s">
        <v>94</v>
      </c>
      <c r="C28" s="179" t="s">
        <v>111</v>
      </c>
      <c r="D28" s="112" t="s">
        <v>351</v>
      </c>
      <c r="E28" s="58">
        <f>'Moors League'!T29</f>
        <v>37.05</v>
      </c>
      <c r="F28" s="189"/>
      <c r="G28" s="25"/>
      <c r="H28" s="48"/>
      <c r="I28" s="76">
        <f>'Moors League'!U29</f>
        <v>4</v>
      </c>
    </row>
    <row r="29" spans="1:9" s="98" customFormat="1" ht="21.75" customHeight="1">
      <c r="A29" s="109">
        <v>22</v>
      </c>
      <c r="B29" s="179" t="s">
        <v>96</v>
      </c>
      <c r="C29" s="179" t="s">
        <v>111</v>
      </c>
      <c r="D29" s="92" t="s">
        <v>322</v>
      </c>
      <c r="E29" s="58">
        <f>'Moors League'!T30</f>
        <v>32.9</v>
      </c>
      <c r="F29" s="189"/>
      <c r="G29" s="25"/>
      <c r="H29" s="48"/>
      <c r="I29" s="76">
        <f>'Moors League'!U30</f>
        <v>5</v>
      </c>
    </row>
    <row r="30" spans="1:9" s="98" customFormat="1" ht="21.75" customHeight="1">
      <c r="A30" s="109">
        <v>23</v>
      </c>
      <c r="B30" s="179" t="s">
        <v>91</v>
      </c>
      <c r="C30" s="179" t="s">
        <v>108</v>
      </c>
      <c r="D30" s="112" t="s">
        <v>329</v>
      </c>
      <c r="E30" s="58">
        <f>'Moors League'!T31</f>
        <v>41.73</v>
      </c>
      <c r="F30" s="189"/>
      <c r="G30" s="25"/>
      <c r="H30" s="48"/>
      <c r="I30" s="76">
        <f>'Moors League'!U31</f>
        <v>2</v>
      </c>
    </row>
    <row r="31" spans="1:9" s="98" customFormat="1" ht="21.75" customHeight="1">
      <c r="A31" s="109">
        <v>24</v>
      </c>
      <c r="B31" s="179" t="s">
        <v>93</v>
      </c>
      <c r="C31" s="179" t="s">
        <v>108</v>
      </c>
      <c r="D31" s="112" t="s">
        <v>336</v>
      </c>
      <c r="E31" s="58">
        <f>'Moors League'!T32</f>
        <v>34.39</v>
      </c>
      <c r="F31" s="189"/>
      <c r="G31" s="25"/>
      <c r="H31" s="48"/>
      <c r="I31" s="76">
        <f>'Moors League'!U32</f>
        <v>3</v>
      </c>
    </row>
    <row r="32" spans="1:9" s="98" customFormat="1" ht="21.75" customHeight="1">
      <c r="A32" s="109">
        <v>25</v>
      </c>
      <c r="B32" s="179" t="s">
        <v>103</v>
      </c>
      <c r="C32" s="179" t="s">
        <v>106</v>
      </c>
      <c r="D32" s="93" t="s">
        <v>337</v>
      </c>
      <c r="E32" s="59" t="s">
        <v>19</v>
      </c>
      <c r="F32" s="93" t="s">
        <v>344</v>
      </c>
      <c r="G32" s="59" t="s">
        <v>20</v>
      </c>
      <c r="H32" s="331" t="s">
        <v>450</v>
      </c>
      <c r="I32" s="53"/>
    </row>
    <row r="33" spans="1:9" s="98" customFormat="1" ht="21.75" customHeight="1">
      <c r="A33" s="109"/>
      <c r="B33" s="179"/>
      <c r="C33" s="179"/>
      <c r="D33" s="93" t="s">
        <v>327</v>
      </c>
      <c r="E33" s="59" t="s">
        <v>21</v>
      </c>
      <c r="F33" s="93" t="s">
        <v>354</v>
      </c>
      <c r="G33" s="59" t="s">
        <v>22</v>
      </c>
      <c r="H33" s="73" t="str">
        <f>'Moors League'!T33</f>
        <v>DSQ</v>
      </c>
      <c r="I33" s="78">
        <f>'Moors League'!U33</f>
        <v>0</v>
      </c>
    </row>
    <row r="34" spans="1:9" s="98" customFormat="1" ht="21.75" customHeight="1">
      <c r="A34" s="109">
        <v>26</v>
      </c>
      <c r="B34" s="179" t="s">
        <v>105</v>
      </c>
      <c r="C34" s="179" t="s">
        <v>106</v>
      </c>
      <c r="D34" s="93" t="s">
        <v>328</v>
      </c>
      <c r="E34" s="59" t="s">
        <v>19</v>
      </c>
      <c r="F34" s="176" t="s">
        <v>322</v>
      </c>
      <c r="G34" s="59" t="s">
        <v>20</v>
      </c>
      <c r="H34" s="47"/>
      <c r="I34" s="77"/>
    </row>
    <row r="35" spans="1:13" s="98" customFormat="1" ht="21.75" customHeight="1">
      <c r="A35" s="109"/>
      <c r="B35" s="179"/>
      <c r="C35" s="179"/>
      <c r="D35" s="93" t="s">
        <v>333</v>
      </c>
      <c r="E35" s="59" t="s">
        <v>21</v>
      </c>
      <c r="F35" s="93" t="s">
        <v>347</v>
      </c>
      <c r="G35" s="59" t="s">
        <v>22</v>
      </c>
      <c r="H35" s="73" t="str">
        <f>'Moors League'!T34</f>
        <v>1.05.50</v>
      </c>
      <c r="I35" s="78">
        <f>'Moors League'!U34</f>
        <v>4</v>
      </c>
      <c r="M35" s="368"/>
    </row>
    <row r="36" spans="1:13" s="98" customFormat="1" ht="21.75" customHeight="1">
      <c r="A36" s="109">
        <v>27</v>
      </c>
      <c r="B36" s="179" t="s">
        <v>112</v>
      </c>
      <c r="C36" s="179" t="s">
        <v>107</v>
      </c>
      <c r="D36" s="92" t="s">
        <v>325</v>
      </c>
      <c r="E36" s="59"/>
      <c r="F36" s="176" t="s">
        <v>345</v>
      </c>
      <c r="G36" s="59"/>
      <c r="H36" s="49"/>
      <c r="I36" s="79"/>
      <c r="M36" s="368"/>
    </row>
    <row r="37" spans="1:13" s="98" customFormat="1" ht="21.75" customHeight="1">
      <c r="A37" s="109"/>
      <c r="B37" s="179"/>
      <c r="C37" s="179"/>
      <c r="D37" s="112" t="s">
        <v>338</v>
      </c>
      <c r="E37" s="59"/>
      <c r="F37" s="92" t="s">
        <v>342</v>
      </c>
      <c r="G37" s="59"/>
      <c r="H37" s="73" t="str">
        <f>'Moors League'!T35</f>
        <v>1.23.81</v>
      </c>
      <c r="I37" s="78">
        <f>'Moors League'!U35</f>
        <v>0</v>
      </c>
      <c r="M37" s="368"/>
    </row>
    <row r="38" spans="1:9" s="98" customFormat="1" ht="21.75" customHeight="1">
      <c r="A38" s="109">
        <v>28</v>
      </c>
      <c r="B38" s="179" t="s">
        <v>113</v>
      </c>
      <c r="C38" s="179" t="s">
        <v>107</v>
      </c>
      <c r="D38" s="94" t="s">
        <v>352</v>
      </c>
      <c r="E38" s="59"/>
      <c r="F38" s="92" t="s">
        <v>334</v>
      </c>
      <c r="G38" s="64"/>
      <c r="H38" s="49"/>
      <c r="I38" s="79"/>
    </row>
    <row r="39" spans="1:9" s="98" customFormat="1" ht="21.75" customHeight="1">
      <c r="A39" s="109"/>
      <c r="B39" s="179"/>
      <c r="C39" s="179"/>
      <c r="D39" s="112" t="s">
        <v>353</v>
      </c>
      <c r="E39" s="59"/>
      <c r="F39" s="92" t="s">
        <v>326</v>
      </c>
      <c r="G39" s="59"/>
      <c r="H39" s="73" t="str">
        <f>'Moors League'!T36</f>
        <v>1.16.99</v>
      </c>
      <c r="I39" s="78">
        <f>'Moors League'!U36</f>
        <v>4</v>
      </c>
    </row>
    <row r="40" spans="1:10" s="98" customFormat="1" ht="21.75" customHeight="1">
      <c r="A40" s="109">
        <v>29</v>
      </c>
      <c r="B40" s="179" t="s">
        <v>97</v>
      </c>
      <c r="C40" s="179" t="s">
        <v>114</v>
      </c>
      <c r="D40" s="93" t="s">
        <v>339</v>
      </c>
      <c r="E40" s="59" t="s">
        <v>19</v>
      </c>
      <c r="F40" s="176" t="s">
        <v>337</v>
      </c>
      <c r="G40" s="59" t="s">
        <v>20</v>
      </c>
      <c r="H40" s="443"/>
      <c r="I40" s="444"/>
      <c r="J40" s="444"/>
    </row>
    <row r="41" spans="1:9" s="98" customFormat="1" ht="21.75" customHeight="1">
      <c r="A41" s="109"/>
      <c r="B41" s="179"/>
      <c r="C41" s="179"/>
      <c r="D41" s="93" t="s">
        <v>327</v>
      </c>
      <c r="E41" s="59" t="s">
        <v>21</v>
      </c>
      <c r="F41" s="93" t="s">
        <v>340</v>
      </c>
      <c r="G41" s="59" t="s">
        <v>22</v>
      </c>
      <c r="H41" s="73" t="str">
        <f>'Moors League'!T37</f>
        <v>1.15.55</v>
      </c>
      <c r="I41" s="78">
        <f>'Moors League'!U37</f>
        <v>1</v>
      </c>
    </row>
    <row r="42" spans="1:9" s="98" customFormat="1" ht="21.75" customHeight="1">
      <c r="A42" s="109">
        <v>30</v>
      </c>
      <c r="B42" s="179" t="s">
        <v>115</v>
      </c>
      <c r="C42" s="179" t="s">
        <v>114</v>
      </c>
      <c r="D42" s="93" t="s">
        <v>335</v>
      </c>
      <c r="E42" s="59" t="s">
        <v>19</v>
      </c>
      <c r="F42" s="93" t="s">
        <v>324</v>
      </c>
      <c r="G42" s="59" t="s">
        <v>20</v>
      </c>
      <c r="H42" s="47"/>
      <c r="I42" s="77"/>
    </row>
    <row r="43" spans="1:9" s="98" customFormat="1" ht="21.75" customHeight="1">
      <c r="A43" s="109"/>
      <c r="B43" s="179"/>
      <c r="C43" s="179"/>
      <c r="D43" s="93" t="s">
        <v>333</v>
      </c>
      <c r="E43" s="59" t="s">
        <v>21</v>
      </c>
      <c r="F43" s="93" t="s">
        <v>348</v>
      </c>
      <c r="G43" s="59" t="s">
        <v>22</v>
      </c>
      <c r="H43" s="82" t="str">
        <f>'Moors League'!T38</f>
        <v>1.01.59</v>
      </c>
      <c r="I43" s="80">
        <f>'Moors League'!U38</f>
        <v>3</v>
      </c>
    </row>
    <row r="44" spans="1:9" s="28" customFormat="1" ht="21.75" customHeight="1">
      <c r="A44" s="109">
        <v>31</v>
      </c>
      <c r="B44" s="179" t="s">
        <v>91</v>
      </c>
      <c r="C44" s="179" t="s">
        <v>95</v>
      </c>
      <c r="D44" s="112" t="s">
        <v>329</v>
      </c>
      <c r="E44" s="58">
        <f>'Moors League'!T39</f>
        <v>37.08</v>
      </c>
      <c r="F44" s="189"/>
      <c r="G44" s="31"/>
      <c r="H44" s="45"/>
      <c r="I44" s="80">
        <f>'Moors League'!U39</f>
        <v>1</v>
      </c>
    </row>
    <row r="45" spans="1:9" s="28" customFormat="1" ht="21.75" customHeight="1">
      <c r="A45" s="109">
        <v>32</v>
      </c>
      <c r="B45" s="179" t="s">
        <v>93</v>
      </c>
      <c r="C45" s="179" t="s">
        <v>95</v>
      </c>
      <c r="D45" s="112" t="s">
        <v>320</v>
      </c>
      <c r="E45" s="58">
        <f>'Moors League'!T40</f>
        <v>27.84</v>
      </c>
      <c r="F45" s="328"/>
      <c r="G45" s="31"/>
      <c r="H45" s="45"/>
      <c r="I45" s="80">
        <f>'Moors League'!U40</f>
        <v>4</v>
      </c>
    </row>
    <row r="46" spans="1:9" s="28" customFormat="1" ht="21.75" customHeight="1">
      <c r="A46" s="109">
        <v>33</v>
      </c>
      <c r="B46" s="179" t="s">
        <v>94</v>
      </c>
      <c r="C46" s="179" t="s">
        <v>116</v>
      </c>
      <c r="D46" s="112" t="s">
        <v>351</v>
      </c>
      <c r="E46" s="58">
        <f>'Moors League'!T41</f>
        <v>45.36</v>
      </c>
      <c r="F46" s="189"/>
      <c r="G46" s="31"/>
      <c r="H46" s="45"/>
      <c r="I46" s="80">
        <f>'Moors League'!U41</f>
        <v>3</v>
      </c>
    </row>
    <row r="47" spans="1:9" s="28" customFormat="1" ht="21.75" customHeight="1">
      <c r="A47" s="109">
        <v>34</v>
      </c>
      <c r="B47" s="179" t="s">
        <v>96</v>
      </c>
      <c r="C47" s="179" t="s">
        <v>116</v>
      </c>
      <c r="D47" s="112" t="s">
        <v>322</v>
      </c>
      <c r="E47" s="58">
        <f>'Moors League'!T42</f>
        <v>38.98</v>
      </c>
      <c r="F47" s="189"/>
      <c r="G47" s="31"/>
      <c r="H47" s="45"/>
      <c r="I47" s="80">
        <f>'Moors League'!U42</f>
        <v>5</v>
      </c>
    </row>
    <row r="48" spans="1:9" s="28" customFormat="1" ht="21.75" customHeight="1">
      <c r="A48" s="109">
        <v>35</v>
      </c>
      <c r="B48" s="179" t="s">
        <v>97</v>
      </c>
      <c r="C48" s="179" t="s">
        <v>117</v>
      </c>
      <c r="D48" s="92" t="s">
        <v>340</v>
      </c>
      <c r="E48" s="58">
        <f>'Moors League'!T43</f>
        <v>35.29</v>
      </c>
      <c r="F48" s="189"/>
      <c r="G48" s="31"/>
      <c r="H48" s="45"/>
      <c r="I48" s="80">
        <f>'Moors League'!U43</f>
        <v>1</v>
      </c>
    </row>
    <row r="49" spans="1:9" s="28" customFormat="1" ht="21.75" customHeight="1">
      <c r="A49" s="109">
        <v>36</v>
      </c>
      <c r="B49" s="179" t="s">
        <v>99</v>
      </c>
      <c r="C49" s="179" t="s">
        <v>117</v>
      </c>
      <c r="D49" s="112" t="s">
        <v>335</v>
      </c>
      <c r="E49" s="58">
        <f>'Moors League'!T44</f>
        <v>26.01</v>
      </c>
      <c r="F49" s="189"/>
      <c r="G49" s="31"/>
      <c r="H49" s="45"/>
      <c r="I49" s="80">
        <f>'Moors League'!U44</f>
        <v>5</v>
      </c>
    </row>
    <row r="50" spans="1:9" s="28" customFormat="1" ht="21.75" customHeight="1">
      <c r="A50" s="109">
        <v>37</v>
      </c>
      <c r="B50" s="179" t="s">
        <v>100</v>
      </c>
      <c r="C50" s="179" t="s">
        <v>118</v>
      </c>
      <c r="D50" s="112" t="s">
        <v>325</v>
      </c>
      <c r="E50" s="58">
        <f>'Moors League'!T45</f>
        <v>25.1</v>
      </c>
      <c r="F50" s="189"/>
      <c r="G50" s="31"/>
      <c r="H50" s="45"/>
      <c r="I50" s="80">
        <f>'Moors League'!U45</f>
        <v>2</v>
      </c>
    </row>
    <row r="51" spans="1:9" s="28" customFormat="1" ht="21.75" customHeight="1">
      <c r="A51" s="109">
        <v>38</v>
      </c>
      <c r="B51" s="179" t="s">
        <v>102</v>
      </c>
      <c r="C51" s="179" t="s">
        <v>118</v>
      </c>
      <c r="D51" s="112" t="s">
        <v>334</v>
      </c>
      <c r="E51" s="58">
        <f>'Moors League'!T46</f>
        <v>25.14</v>
      </c>
      <c r="F51" s="189"/>
      <c r="G51" s="31"/>
      <c r="H51" s="45"/>
      <c r="I51" s="80">
        <f>'Moors League'!U46</f>
        <v>3</v>
      </c>
    </row>
    <row r="52" spans="1:9" s="28" customFormat="1" ht="21.75" customHeight="1">
      <c r="A52" s="109">
        <v>39</v>
      </c>
      <c r="B52" s="179" t="s">
        <v>103</v>
      </c>
      <c r="C52" s="179" t="s">
        <v>95</v>
      </c>
      <c r="D52" s="112" t="s">
        <v>327</v>
      </c>
      <c r="E52" s="58">
        <f>'Moors League'!T47</f>
        <v>38.4</v>
      </c>
      <c r="F52" s="189"/>
      <c r="G52" s="31"/>
      <c r="H52" s="45"/>
      <c r="I52" s="80">
        <f>'Moors League'!U47</f>
        <v>2</v>
      </c>
    </row>
    <row r="53" spans="1:9" s="28" customFormat="1" ht="21.75" customHeight="1">
      <c r="A53" s="109">
        <v>40</v>
      </c>
      <c r="B53" s="179" t="s">
        <v>105</v>
      </c>
      <c r="C53" s="179" t="s">
        <v>95</v>
      </c>
      <c r="D53" s="112" t="s">
        <v>333</v>
      </c>
      <c r="E53" s="58">
        <f>'Moors League'!T48</f>
        <v>33.18</v>
      </c>
      <c r="F53" s="329"/>
      <c r="G53" s="31"/>
      <c r="H53" s="45"/>
      <c r="I53" s="80">
        <f>'Moors League'!U48</f>
        <v>5</v>
      </c>
    </row>
    <row r="54" spans="1:9" s="28" customFormat="1" ht="21.75" customHeight="1">
      <c r="A54" s="109">
        <v>41</v>
      </c>
      <c r="B54" s="179" t="s">
        <v>91</v>
      </c>
      <c r="C54" s="179" t="s">
        <v>107</v>
      </c>
      <c r="D54" s="112" t="s">
        <v>340</v>
      </c>
      <c r="E54" s="61"/>
      <c r="F54" s="92" t="s">
        <v>349</v>
      </c>
      <c r="G54" s="65"/>
      <c r="H54" s="188"/>
      <c r="I54" s="53"/>
    </row>
    <row r="55" spans="1:9" s="28" customFormat="1" ht="21.75" customHeight="1">
      <c r="A55" s="109"/>
      <c r="B55" s="175"/>
      <c r="C55" s="175"/>
      <c r="D55" s="112" t="s">
        <v>329</v>
      </c>
      <c r="E55" s="61"/>
      <c r="F55" s="92" t="s">
        <v>343</v>
      </c>
      <c r="G55" s="65"/>
      <c r="H55" s="67" t="str">
        <f>'Moors League'!T49</f>
        <v>1.02.12</v>
      </c>
      <c r="I55" s="80">
        <f>'Moors League'!U49</f>
        <v>1</v>
      </c>
    </row>
    <row r="56" spans="1:9" s="28" customFormat="1" ht="21.75" customHeight="1">
      <c r="A56" s="334">
        <v>42</v>
      </c>
      <c r="B56" s="335" t="s">
        <v>93</v>
      </c>
      <c r="C56" s="335" t="s">
        <v>107</v>
      </c>
      <c r="D56" s="326" t="s">
        <v>330</v>
      </c>
      <c r="E56" s="345"/>
      <c r="F56" s="324" t="s">
        <v>336</v>
      </c>
      <c r="G56" s="346"/>
      <c r="H56" s="350" t="s">
        <v>392</v>
      </c>
      <c r="I56" s="347"/>
    </row>
    <row r="57" spans="1:9" s="28" customFormat="1" ht="21.75" customHeight="1">
      <c r="A57" s="334"/>
      <c r="B57" s="356"/>
      <c r="C57" s="356"/>
      <c r="D57" s="326" t="s">
        <v>341</v>
      </c>
      <c r="E57" s="345"/>
      <c r="F57" s="324" t="s">
        <v>320</v>
      </c>
      <c r="G57" s="346"/>
      <c r="H57" s="336">
        <f>'Moors League'!T50</f>
        <v>46.56</v>
      </c>
      <c r="I57" s="357">
        <f>'Moors League'!U50</f>
        <v>5</v>
      </c>
    </row>
    <row r="58" spans="1:9" s="28" customFormat="1" ht="21.75" customHeight="1">
      <c r="A58" s="109">
        <v>43</v>
      </c>
      <c r="B58" s="179" t="s">
        <v>94</v>
      </c>
      <c r="C58" s="179" t="s">
        <v>106</v>
      </c>
      <c r="D58" s="112" t="s">
        <v>351</v>
      </c>
      <c r="E58" s="61" t="s">
        <v>19</v>
      </c>
      <c r="F58" s="93" t="s">
        <v>323</v>
      </c>
      <c r="G58" s="65" t="s">
        <v>20</v>
      </c>
      <c r="H58" s="46"/>
      <c r="I58" s="53"/>
    </row>
    <row r="59" spans="1:9" s="28" customFormat="1" ht="21.75" customHeight="1">
      <c r="A59" s="109"/>
      <c r="B59" s="175"/>
      <c r="C59" s="175"/>
      <c r="D59" s="93" t="s">
        <v>321</v>
      </c>
      <c r="E59" s="61" t="s">
        <v>21</v>
      </c>
      <c r="F59" s="176" t="s">
        <v>345</v>
      </c>
      <c r="G59" s="65" t="s">
        <v>22</v>
      </c>
      <c r="H59" s="58" t="str">
        <f>'Moors League'!T51</f>
        <v>1.19.69</v>
      </c>
      <c r="I59" s="76">
        <f>'Moors League'!U51</f>
        <v>3</v>
      </c>
    </row>
    <row r="60" spans="1:9" s="28" customFormat="1" ht="21.75" customHeight="1">
      <c r="A60" s="109">
        <v>44</v>
      </c>
      <c r="B60" s="179" t="s">
        <v>96</v>
      </c>
      <c r="C60" s="179" t="s">
        <v>106</v>
      </c>
      <c r="D60" s="93" t="s">
        <v>331</v>
      </c>
      <c r="E60" s="61" t="s">
        <v>19</v>
      </c>
      <c r="F60" s="93" t="s">
        <v>346</v>
      </c>
      <c r="G60" s="65" t="s">
        <v>20</v>
      </c>
      <c r="H60" s="46"/>
      <c r="I60" s="53"/>
    </row>
    <row r="61" spans="1:9" s="28" customFormat="1" ht="21.75" customHeight="1">
      <c r="A61" s="109"/>
      <c r="B61" s="175"/>
      <c r="C61" s="175"/>
      <c r="D61" s="93" t="s">
        <v>322</v>
      </c>
      <c r="E61" s="61" t="s">
        <v>21</v>
      </c>
      <c r="F61" s="94" t="s">
        <v>332</v>
      </c>
      <c r="G61" s="65" t="s">
        <v>22</v>
      </c>
      <c r="H61" s="58" t="str">
        <f>'Moors League'!T52</f>
        <v>1.19.16</v>
      </c>
      <c r="I61" s="76">
        <f>'Moors League'!U52</f>
        <v>3</v>
      </c>
    </row>
    <row r="62" spans="1:9" s="28" customFormat="1" ht="21.75" customHeight="1">
      <c r="A62" s="109">
        <v>45</v>
      </c>
      <c r="B62" s="179" t="s">
        <v>103</v>
      </c>
      <c r="C62" s="179" t="s">
        <v>119</v>
      </c>
      <c r="D62" s="92" t="s">
        <v>337</v>
      </c>
      <c r="E62" s="58">
        <f>'Moors League'!T53</f>
        <v>34.02</v>
      </c>
      <c r="F62" s="189"/>
      <c r="G62" s="31"/>
      <c r="H62" s="45"/>
      <c r="I62" s="76">
        <f>'Moors League'!U53</f>
        <v>1</v>
      </c>
    </row>
    <row r="63" spans="1:11" s="28" customFormat="1" ht="21.75" customHeight="1">
      <c r="A63" s="109">
        <v>46</v>
      </c>
      <c r="B63" s="179" t="s">
        <v>105</v>
      </c>
      <c r="C63" s="179" t="s">
        <v>119</v>
      </c>
      <c r="D63" s="112" t="s">
        <v>333</v>
      </c>
      <c r="E63" s="58">
        <f>'Moors League'!T54</f>
        <v>30.55</v>
      </c>
      <c r="F63" s="189"/>
      <c r="G63" s="31"/>
      <c r="H63" s="45"/>
      <c r="I63" s="76">
        <f>'Moors League'!U54</f>
        <v>2</v>
      </c>
      <c r="K63" s="368"/>
    </row>
    <row r="64" spans="1:11" s="28" customFormat="1" ht="21.75" customHeight="1">
      <c r="A64" s="109">
        <v>47</v>
      </c>
      <c r="B64" s="179" t="s">
        <v>100</v>
      </c>
      <c r="C64" s="179" t="s">
        <v>120</v>
      </c>
      <c r="D64" s="112" t="s">
        <v>342</v>
      </c>
      <c r="E64" s="58">
        <f>'Moors League'!T55</f>
        <v>24.91</v>
      </c>
      <c r="F64" s="189"/>
      <c r="G64" s="31"/>
      <c r="H64" s="45"/>
      <c r="I64" s="76">
        <f>'Moors League'!U55</f>
        <v>2</v>
      </c>
      <c r="K64" s="368"/>
    </row>
    <row r="65" spans="1:11" s="28" customFormat="1" ht="21.75" customHeight="1">
      <c r="A65" s="109">
        <v>48</v>
      </c>
      <c r="B65" s="179" t="s">
        <v>102</v>
      </c>
      <c r="C65" s="179" t="s">
        <v>120</v>
      </c>
      <c r="D65" s="112" t="s">
        <v>334</v>
      </c>
      <c r="E65" s="58">
        <f>'Moors League'!T56</f>
        <v>25.08</v>
      </c>
      <c r="F65" s="189"/>
      <c r="G65" s="31"/>
      <c r="H65" s="45"/>
      <c r="I65" s="76">
        <f>'Moors League'!U56</f>
        <v>2</v>
      </c>
      <c r="K65" s="368"/>
    </row>
    <row r="66" spans="1:11" s="28" customFormat="1" ht="21.75" customHeight="1">
      <c r="A66" s="109">
        <v>49</v>
      </c>
      <c r="B66" s="179" t="s">
        <v>97</v>
      </c>
      <c r="C66" s="179" t="s">
        <v>121</v>
      </c>
      <c r="D66" s="112" t="s">
        <v>339</v>
      </c>
      <c r="E66" s="58">
        <f>'Moors League'!T57</f>
        <v>42.1</v>
      </c>
      <c r="F66" s="189"/>
      <c r="G66" s="31"/>
      <c r="H66" s="45"/>
      <c r="I66" s="76">
        <f>'Moors League'!U57</f>
        <v>1</v>
      </c>
      <c r="K66" s="368"/>
    </row>
    <row r="67" spans="1:11" s="28" customFormat="1" ht="21.75" customHeight="1">
      <c r="A67" s="109">
        <v>50</v>
      </c>
      <c r="B67" s="179" t="s">
        <v>99</v>
      </c>
      <c r="C67" s="179" t="s">
        <v>121</v>
      </c>
      <c r="D67" s="112" t="s">
        <v>335</v>
      </c>
      <c r="E67" s="58">
        <f>'Moors League'!T58</f>
        <v>31.23</v>
      </c>
      <c r="F67" s="189"/>
      <c r="G67" s="31"/>
      <c r="H67" s="45"/>
      <c r="I67" s="76">
        <f>'Moors League'!U58</f>
        <v>5</v>
      </c>
      <c r="K67" s="368"/>
    </row>
    <row r="68" spans="1:9" s="28" customFormat="1" ht="21.75" customHeight="1">
      <c r="A68" s="109">
        <v>51</v>
      </c>
      <c r="B68" s="179" t="s">
        <v>94</v>
      </c>
      <c r="C68" s="179" t="s">
        <v>108</v>
      </c>
      <c r="D68" s="112" t="s">
        <v>323</v>
      </c>
      <c r="E68" s="58">
        <f>'Moors League'!T59</f>
        <v>40.19</v>
      </c>
      <c r="F68" s="189"/>
      <c r="G68" s="31"/>
      <c r="H68" s="45"/>
      <c r="I68" s="76">
        <f>'Moors League'!U59</f>
        <v>5</v>
      </c>
    </row>
    <row r="69" spans="1:9" s="28" customFormat="1" ht="21.75" customHeight="1">
      <c r="A69" s="109">
        <v>52</v>
      </c>
      <c r="B69" s="179" t="s">
        <v>96</v>
      </c>
      <c r="C69" s="179" t="s">
        <v>108</v>
      </c>
      <c r="D69" s="112" t="s">
        <v>322</v>
      </c>
      <c r="E69" s="58">
        <f>'Moors League'!T60</f>
        <v>41.68</v>
      </c>
      <c r="F69" s="328"/>
      <c r="G69" s="31"/>
      <c r="H69" s="45"/>
      <c r="I69" s="76">
        <f>'Moors League'!U60</f>
        <v>5</v>
      </c>
    </row>
    <row r="70" spans="1:9" s="28" customFormat="1" ht="21.75" customHeight="1">
      <c r="A70" s="109">
        <v>53</v>
      </c>
      <c r="B70" s="179" t="s">
        <v>91</v>
      </c>
      <c r="C70" s="179" t="s">
        <v>111</v>
      </c>
      <c r="D70" s="112" t="s">
        <v>343</v>
      </c>
      <c r="E70" s="58">
        <f>'Moors League'!T61</f>
        <v>31.79</v>
      </c>
      <c r="F70" s="189"/>
      <c r="G70" s="31"/>
      <c r="H70" s="45"/>
      <c r="I70" s="76">
        <f>'Moors League'!U61</f>
        <v>1</v>
      </c>
    </row>
    <row r="71" spans="1:9" s="28" customFormat="1" ht="21.75" customHeight="1">
      <c r="A71" s="109">
        <v>54</v>
      </c>
      <c r="B71" s="179" t="s">
        <v>93</v>
      </c>
      <c r="C71" s="179" t="s">
        <v>111</v>
      </c>
      <c r="D71" s="112" t="s">
        <v>320</v>
      </c>
      <c r="E71" s="58">
        <f>'Moors League'!T62</f>
        <v>25.43</v>
      </c>
      <c r="F71" s="189"/>
      <c r="G71" s="31"/>
      <c r="H71" s="45"/>
      <c r="I71" s="76">
        <f>'Moors League'!U62</f>
        <v>4</v>
      </c>
    </row>
    <row r="72" spans="1:9" s="28" customFormat="1" ht="21.75" customHeight="1">
      <c r="A72" s="109">
        <v>55</v>
      </c>
      <c r="B72" s="179" t="s">
        <v>103</v>
      </c>
      <c r="C72" s="179" t="s">
        <v>107</v>
      </c>
      <c r="D72" s="112" t="s">
        <v>327</v>
      </c>
      <c r="E72" s="181"/>
      <c r="F72" s="92" t="s">
        <v>354</v>
      </c>
      <c r="G72" s="182"/>
      <c r="H72" s="46"/>
      <c r="I72" s="53"/>
    </row>
    <row r="73" spans="1:9" s="28" customFormat="1" ht="21.75" customHeight="1">
      <c r="A73" s="109"/>
      <c r="B73" s="175"/>
      <c r="C73" s="175"/>
      <c r="D73" s="112" t="s">
        <v>344</v>
      </c>
      <c r="E73" s="181"/>
      <c r="F73" s="92" t="s">
        <v>337</v>
      </c>
      <c r="G73" s="65"/>
      <c r="H73" s="58" t="str">
        <f>'Moors League'!T63</f>
        <v>1.06.81</v>
      </c>
      <c r="I73" s="76">
        <f>'Moors League'!U63</f>
        <v>1</v>
      </c>
    </row>
    <row r="74" spans="1:9" s="28" customFormat="1" ht="21.75" customHeight="1">
      <c r="A74" s="109">
        <v>56</v>
      </c>
      <c r="B74" s="179" t="s">
        <v>105</v>
      </c>
      <c r="C74" s="179" t="s">
        <v>107</v>
      </c>
      <c r="D74" s="112" t="s">
        <v>328</v>
      </c>
      <c r="E74" s="61"/>
      <c r="F74" s="92" t="s">
        <v>347</v>
      </c>
      <c r="G74" s="182"/>
      <c r="H74" s="274" t="s">
        <v>449</v>
      </c>
      <c r="I74" s="52"/>
    </row>
    <row r="75" spans="1:9" s="28" customFormat="1" ht="21.75" customHeight="1">
      <c r="A75" s="109"/>
      <c r="B75" s="175"/>
      <c r="C75" s="175"/>
      <c r="D75" s="112" t="s">
        <v>322</v>
      </c>
      <c r="E75" s="61"/>
      <c r="F75" s="92" t="s">
        <v>333</v>
      </c>
      <c r="G75" s="182"/>
      <c r="H75" s="58" t="str">
        <f>'Moors League'!T64</f>
        <v>DSQ</v>
      </c>
      <c r="I75" s="76">
        <f>'Moors League'!U64</f>
        <v>0</v>
      </c>
    </row>
    <row r="76" spans="1:9" s="28" customFormat="1" ht="21.75" customHeight="1">
      <c r="A76" s="109">
        <v>57</v>
      </c>
      <c r="B76" s="179" t="s">
        <v>112</v>
      </c>
      <c r="C76" s="179" t="s">
        <v>106</v>
      </c>
      <c r="D76" s="93" t="s">
        <v>321</v>
      </c>
      <c r="E76" s="61" t="s">
        <v>19</v>
      </c>
      <c r="F76" s="94" t="s">
        <v>325</v>
      </c>
      <c r="G76" s="65" t="s">
        <v>20</v>
      </c>
      <c r="H76" s="188"/>
      <c r="I76" s="53"/>
    </row>
    <row r="77" spans="1:9" s="28" customFormat="1" ht="21.75" customHeight="1">
      <c r="A77" s="109"/>
      <c r="B77" s="175"/>
      <c r="C77" s="175"/>
      <c r="D77" s="94" t="s">
        <v>342</v>
      </c>
      <c r="E77" s="61" t="s">
        <v>21</v>
      </c>
      <c r="F77" s="94" t="s">
        <v>338</v>
      </c>
      <c r="G77" s="65" t="s">
        <v>22</v>
      </c>
      <c r="H77" s="58" t="str">
        <f>'Moors League'!T65</f>
        <v>1.46.69</v>
      </c>
      <c r="I77" s="76">
        <f>'Moors League'!U65</f>
        <v>0</v>
      </c>
    </row>
    <row r="78" spans="1:9" s="28" customFormat="1" ht="21.75" customHeight="1">
      <c r="A78" s="109">
        <v>58</v>
      </c>
      <c r="B78" s="179" t="s">
        <v>113</v>
      </c>
      <c r="C78" s="179" t="s">
        <v>106</v>
      </c>
      <c r="D78" s="93" t="s">
        <v>334</v>
      </c>
      <c r="E78" s="61" t="s">
        <v>19</v>
      </c>
      <c r="F78" s="94" t="s">
        <v>350</v>
      </c>
      <c r="G78" s="65" t="s">
        <v>20</v>
      </c>
      <c r="H78" s="351" t="s">
        <v>457</v>
      </c>
      <c r="I78" s="53"/>
    </row>
    <row r="79" spans="1:9" s="28" customFormat="1" ht="21.75" customHeight="1">
      <c r="A79" s="109"/>
      <c r="B79" s="175"/>
      <c r="C79" s="175"/>
      <c r="D79" s="93" t="s">
        <v>326</v>
      </c>
      <c r="E79" s="61" t="s">
        <v>21</v>
      </c>
      <c r="F79" s="176" t="s">
        <v>353</v>
      </c>
      <c r="G79" s="65" t="s">
        <v>22</v>
      </c>
      <c r="H79" s="58" t="str">
        <f>'Moors League'!T66</f>
        <v>DSQ</v>
      </c>
      <c r="I79" s="76">
        <f>'Moors League'!U66</f>
        <v>0</v>
      </c>
    </row>
    <row r="80" spans="1:9" s="28" customFormat="1" ht="21.75" customHeight="1">
      <c r="A80" s="109">
        <v>59</v>
      </c>
      <c r="B80" s="179" t="s">
        <v>122</v>
      </c>
      <c r="C80" s="179" t="s">
        <v>123</v>
      </c>
      <c r="D80" s="112" t="s">
        <v>340</v>
      </c>
      <c r="E80" s="61"/>
      <c r="F80" s="92" t="s">
        <v>339</v>
      </c>
      <c r="G80" s="65"/>
      <c r="H80" s="259"/>
      <c r="I80" s="52"/>
    </row>
    <row r="81" spans="1:9" s="28" customFormat="1" ht="21.75" customHeight="1">
      <c r="A81" s="109"/>
      <c r="B81" s="175"/>
      <c r="C81" s="175"/>
      <c r="D81" s="112" t="s">
        <v>327</v>
      </c>
      <c r="E81" s="61"/>
      <c r="F81" s="92" t="s">
        <v>337</v>
      </c>
      <c r="G81" s="65"/>
      <c r="H81" s="58" t="str">
        <f>'Moors League'!T67</f>
        <v>1.04.84</v>
      </c>
      <c r="I81" s="76">
        <f>'Moors League'!U67</f>
        <v>1</v>
      </c>
    </row>
    <row r="82" spans="1:9" s="28" customFormat="1" ht="21.75" customHeight="1">
      <c r="A82" s="109">
        <v>60</v>
      </c>
      <c r="B82" s="179" t="s">
        <v>115</v>
      </c>
      <c r="C82" s="179" t="s">
        <v>123</v>
      </c>
      <c r="D82" s="92" t="s">
        <v>324</v>
      </c>
      <c r="E82" s="61"/>
      <c r="F82" s="176" t="s">
        <v>348</v>
      </c>
      <c r="G82" s="182"/>
      <c r="H82" s="45"/>
      <c r="I82" s="52"/>
    </row>
    <row r="83" spans="1:9" s="28" customFormat="1" ht="21.75" customHeight="1">
      <c r="A83" s="109"/>
      <c r="B83" s="175"/>
      <c r="C83" s="175"/>
      <c r="D83" s="112" t="s">
        <v>333</v>
      </c>
      <c r="E83" s="61"/>
      <c r="F83" s="92" t="s">
        <v>335</v>
      </c>
      <c r="G83" s="182"/>
      <c r="H83" s="58">
        <f>'Moors League'!T68</f>
        <v>54.12</v>
      </c>
      <c r="I83" s="76">
        <f>'Moors League'!U68</f>
        <v>4</v>
      </c>
    </row>
    <row r="84" spans="1:9" s="28" customFormat="1" ht="21.75" customHeight="1">
      <c r="A84" s="109">
        <v>61</v>
      </c>
      <c r="B84" s="179" t="s">
        <v>124</v>
      </c>
      <c r="C84" s="179" t="s">
        <v>125</v>
      </c>
      <c r="D84" s="92" t="s">
        <v>325</v>
      </c>
      <c r="E84" s="61"/>
      <c r="F84" s="92" t="s">
        <v>326</v>
      </c>
      <c r="G84" s="65"/>
      <c r="H84" s="45"/>
      <c r="I84" s="52"/>
    </row>
    <row r="85" spans="1:9" s="28" customFormat="1" ht="21.75" customHeight="1">
      <c r="A85" s="109"/>
      <c r="B85" s="175"/>
      <c r="C85" s="175"/>
      <c r="D85" s="92" t="s">
        <v>323</v>
      </c>
      <c r="E85" s="61"/>
      <c r="F85" s="92" t="s">
        <v>322</v>
      </c>
      <c r="G85" s="182"/>
      <c r="H85" s="45"/>
      <c r="I85" s="52"/>
    </row>
    <row r="86" spans="1:9" s="28" customFormat="1" ht="21.75" customHeight="1">
      <c r="A86" s="109"/>
      <c r="B86" s="175"/>
      <c r="C86" s="175"/>
      <c r="D86" s="92" t="s">
        <v>327</v>
      </c>
      <c r="E86" s="61"/>
      <c r="F86" s="92" t="s">
        <v>333</v>
      </c>
      <c r="G86" s="65"/>
      <c r="H86" s="45"/>
      <c r="I86" s="52"/>
    </row>
    <row r="87" spans="1:9" s="28" customFormat="1" ht="21.75" customHeight="1">
      <c r="A87" s="109" t="s">
        <v>23</v>
      </c>
      <c r="B87" s="175"/>
      <c r="C87" s="175"/>
      <c r="D87" s="92" t="s">
        <v>340</v>
      </c>
      <c r="E87" s="61"/>
      <c r="F87" s="92" t="s">
        <v>335</v>
      </c>
      <c r="G87" s="182"/>
      <c r="H87" s="194"/>
      <c r="I87" s="52"/>
    </row>
    <row r="88" spans="1:9" s="28" customFormat="1" ht="21.75" customHeight="1" thickBot="1">
      <c r="A88" s="109"/>
      <c r="B88" s="175"/>
      <c r="C88" s="175"/>
      <c r="D88" s="92" t="s">
        <v>343</v>
      </c>
      <c r="E88" s="61"/>
      <c r="F88" s="92" t="s">
        <v>320</v>
      </c>
      <c r="G88" s="74"/>
      <c r="H88" s="75" t="str">
        <f>'Moors League'!T69</f>
        <v>2.31.72</v>
      </c>
      <c r="I88" s="81">
        <f>'Moors League'!U69</f>
        <v>3</v>
      </c>
    </row>
    <row r="89" spans="5:9" ht="24.75" customHeight="1" thickBot="1">
      <c r="E89" s="184"/>
      <c r="F89" s="102"/>
      <c r="G89" s="441" t="s">
        <v>81</v>
      </c>
      <c r="H89" s="442"/>
      <c r="I89" s="51">
        <f>SUM(I4:I88)</f>
        <v>160</v>
      </c>
    </row>
  </sheetData>
  <sheetProtection/>
  <protectedRanges>
    <protectedRange sqref="F16 F18:F21" name="Range1_3"/>
    <protectedRange sqref="D16" name="Range1_4"/>
  </protectedRanges>
  <mergeCells count="4">
    <mergeCell ref="A1:D1"/>
    <mergeCell ref="A2:B2"/>
    <mergeCell ref="G89:H89"/>
    <mergeCell ref="H40:J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46">
      <selection activeCell="E96" sqref="E96"/>
    </sheetView>
  </sheetViews>
  <sheetFormatPr defaultColWidth="9.140625" defaultRowHeight="12.75"/>
  <cols>
    <col min="1" max="1" width="3.7109375" style="193" customWidth="1"/>
    <col min="2" max="2" width="14.140625" style="191" bestFit="1" customWidth="1"/>
    <col min="3" max="3" width="19.28125" style="191" bestFit="1" customWidth="1"/>
    <col min="4" max="4" width="20.28125" style="176" bestFit="1" customWidth="1"/>
    <col min="5" max="5" width="9.140625" style="190" customWidth="1"/>
    <col min="6" max="6" width="18.7109375" style="191" customWidth="1"/>
    <col min="7" max="7" width="10.140625" style="190" bestFit="1" customWidth="1"/>
    <col min="8" max="8" width="8.421875" style="101" bestFit="1" customWidth="1"/>
    <col min="9" max="9" width="9.140625" style="102" customWidth="1"/>
    <col min="10" max="16384" width="9.140625" style="191" customWidth="1"/>
  </cols>
  <sheetData>
    <row r="1" spans="1:6" ht="29.25" customHeight="1">
      <c r="A1" s="432" t="s">
        <v>17</v>
      </c>
      <c r="B1" s="433"/>
      <c r="C1" s="433"/>
      <c r="D1" s="433"/>
      <c r="F1" s="100" t="str">
        <f>'Moors League'!AH88</f>
        <v>Eston</v>
      </c>
    </row>
    <row r="2" spans="1:9" s="104" customFormat="1" ht="18.75">
      <c r="A2" s="434" t="s">
        <v>126</v>
      </c>
      <c r="B2" s="434"/>
      <c r="C2" s="97" t="str">
        <f>'Moors League'!C3</f>
        <v>Eston Leisure Centre</v>
      </c>
      <c r="D2" s="97"/>
      <c r="E2" s="104" t="s">
        <v>18</v>
      </c>
      <c r="F2" s="105" t="str">
        <f>'Moors League'!P3</f>
        <v>6th July 2019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179" t="s">
        <v>91</v>
      </c>
      <c r="C4" s="179" t="s">
        <v>92</v>
      </c>
      <c r="D4" s="386" t="s">
        <v>475</v>
      </c>
      <c r="E4" s="58">
        <f>'Moors League'!X9</f>
        <v>35.85</v>
      </c>
      <c r="F4" s="24"/>
      <c r="G4" s="180"/>
      <c r="H4" s="48"/>
      <c r="I4" s="71">
        <f>'Moors League'!Y9</f>
        <v>2</v>
      </c>
    </row>
    <row r="5" spans="1:9" s="98" customFormat="1" ht="21.75" customHeight="1">
      <c r="A5" s="109">
        <v>2</v>
      </c>
      <c r="B5" s="179" t="s">
        <v>93</v>
      </c>
      <c r="C5" s="179" t="s">
        <v>92</v>
      </c>
      <c r="D5" s="387" t="s">
        <v>476</v>
      </c>
      <c r="E5" s="58">
        <f>'Moors League'!X10</f>
        <v>38.83</v>
      </c>
      <c r="F5" s="24"/>
      <c r="G5" s="180"/>
      <c r="H5" s="48"/>
      <c r="I5" s="71">
        <f>'Moors League'!Y10</f>
        <v>1</v>
      </c>
    </row>
    <row r="6" spans="1:9" s="98" customFormat="1" ht="21.75" customHeight="1">
      <c r="A6" s="109">
        <v>3</v>
      </c>
      <c r="B6" s="179" t="s">
        <v>94</v>
      </c>
      <c r="C6" s="179" t="s">
        <v>95</v>
      </c>
      <c r="D6" s="387" t="s">
        <v>208</v>
      </c>
      <c r="E6" s="58">
        <f>'Moors League'!X11</f>
        <v>44.43</v>
      </c>
      <c r="F6" s="24"/>
      <c r="G6" s="180"/>
      <c r="H6" s="48"/>
      <c r="I6" s="71">
        <f>'Moors League'!Y11</f>
        <v>2</v>
      </c>
    </row>
    <row r="7" spans="1:9" s="98" customFormat="1" ht="21.75" customHeight="1">
      <c r="A7" s="109">
        <v>4</v>
      </c>
      <c r="B7" s="179" t="s">
        <v>96</v>
      </c>
      <c r="C7" s="179" t="s">
        <v>95</v>
      </c>
      <c r="D7" s="287" t="s">
        <v>209</v>
      </c>
      <c r="E7" s="58">
        <f>'Moors League'!X12</f>
        <v>59.97</v>
      </c>
      <c r="F7" s="24"/>
      <c r="G7" s="180"/>
      <c r="H7" s="48"/>
      <c r="I7" s="71">
        <f>'Moors League'!Y12</f>
        <v>1</v>
      </c>
    </row>
    <row r="8" spans="1:9" s="98" customFormat="1" ht="21.75" customHeight="1">
      <c r="A8" s="109">
        <v>5</v>
      </c>
      <c r="B8" s="179" t="s">
        <v>97</v>
      </c>
      <c r="C8" s="179" t="s">
        <v>98</v>
      </c>
      <c r="D8" s="386" t="s">
        <v>210</v>
      </c>
      <c r="E8" s="58">
        <f>'Moors League'!X13</f>
        <v>41.1</v>
      </c>
      <c r="F8" s="24"/>
      <c r="G8" s="180"/>
      <c r="H8" s="48"/>
      <c r="I8" s="71">
        <f>'Moors League'!Y13</f>
        <v>2</v>
      </c>
    </row>
    <row r="9" spans="1:9" s="98" customFormat="1" ht="21.75" customHeight="1">
      <c r="A9" s="109">
        <v>6</v>
      </c>
      <c r="B9" s="179" t="s">
        <v>99</v>
      </c>
      <c r="C9" s="179" t="s">
        <v>98</v>
      </c>
      <c r="D9" s="287" t="s">
        <v>211</v>
      </c>
      <c r="E9" s="58">
        <f>'Moors League'!X14</f>
        <v>37.59</v>
      </c>
      <c r="F9" s="24"/>
      <c r="G9" s="180"/>
      <c r="H9" s="48"/>
      <c r="I9" s="71">
        <f>'Moors League'!Y14</f>
        <v>3</v>
      </c>
    </row>
    <row r="10" spans="1:9" s="98" customFormat="1" ht="21.75" customHeight="1">
      <c r="A10" s="109">
        <v>7</v>
      </c>
      <c r="B10" s="179" t="s">
        <v>100</v>
      </c>
      <c r="C10" s="179" t="s">
        <v>101</v>
      </c>
      <c r="D10" s="287" t="s">
        <v>212</v>
      </c>
      <c r="E10" s="58">
        <f>'Moors League'!X15</f>
        <v>21.9</v>
      </c>
      <c r="F10" s="24"/>
      <c r="G10" s="180"/>
      <c r="H10" s="48"/>
      <c r="I10" s="71">
        <f>'Moors League'!Y15</f>
        <v>1</v>
      </c>
    </row>
    <row r="11" spans="1:9" s="98" customFormat="1" ht="21.75" customHeight="1">
      <c r="A11" s="109">
        <v>8</v>
      </c>
      <c r="B11" s="179" t="s">
        <v>102</v>
      </c>
      <c r="C11" s="179" t="s">
        <v>101</v>
      </c>
      <c r="D11" s="287" t="s">
        <v>213</v>
      </c>
      <c r="E11" s="58">
        <f>'Moors League'!X16</f>
        <v>21.34</v>
      </c>
      <c r="F11" s="24"/>
      <c r="G11" s="180"/>
      <c r="H11" s="48"/>
      <c r="I11" s="71">
        <f>'Moors League'!Y16</f>
        <v>1</v>
      </c>
    </row>
    <row r="12" spans="1:9" s="98" customFormat="1" ht="21.75" customHeight="1">
      <c r="A12" s="109">
        <v>9</v>
      </c>
      <c r="B12" s="179" t="s">
        <v>103</v>
      </c>
      <c r="C12" s="179" t="s">
        <v>104</v>
      </c>
      <c r="D12" s="386" t="s">
        <v>210</v>
      </c>
      <c r="E12" s="58">
        <f>'Moors League'!X17</f>
        <v>40.22</v>
      </c>
      <c r="F12" s="24"/>
      <c r="G12" s="180"/>
      <c r="H12" s="48"/>
      <c r="I12" s="71">
        <f>'Moors League'!Y17</f>
        <v>1</v>
      </c>
    </row>
    <row r="13" spans="1:9" s="98" customFormat="1" ht="21.75" customHeight="1">
      <c r="A13" s="109">
        <v>10</v>
      </c>
      <c r="B13" s="179" t="s">
        <v>105</v>
      </c>
      <c r="C13" s="179" t="s">
        <v>104</v>
      </c>
      <c r="D13" s="386" t="s">
        <v>214</v>
      </c>
      <c r="E13" s="58">
        <f>'Moors League'!X18</f>
        <v>34.25</v>
      </c>
      <c r="F13" s="24"/>
      <c r="G13" s="180"/>
      <c r="H13" s="48"/>
      <c r="I13" s="71">
        <f>'Moors League'!Y18</f>
        <v>3</v>
      </c>
    </row>
    <row r="14" spans="1:9" s="98" customFormat="1" ht="21.75" customHeight="1">
      <c r="A14" s="109">
        <v>11</v>
      </c>
      <c r="B14" s="179" t="s">
        <v>91</v>
      </c>
      <c r="C14" s="179" t="s">
        <v>106</v>
      </c>
      <c r="D14" s="388" t="s">
        <v>215</v>
      </c>
      <c r="E14" s="59" t="s">
        <v>19</v>
      </c>
      <c r="F14" s="393" t="s">
        <v>226</v>
      </c>
      <c r="G14" s="59" t="s">
        <v>20</v>
      </c>
      <c r="H14" s="63"/>
      <c r="I14" s="53"/>
    </row>
    <row r="15" spans="1:9" s="98" customFormat="1" ht="21.75" customHeight="1">
      <c r="A15" s="109"/>
      <c r="B15" s="179"/>
      <c r="C15" s="179"/>
      <c r="D15" s="388" t="s">
        <v>206</v>
      </c>
      <c r="E15" s="59" t="s">
        <v>21</v>
      </c>
      <c r="F15" s="393" t="s">
        <v>240</v>
      </c>
      <c r="G15" s="59" t="s">
        <v>22</v>
      </c>
      <c r="H15" s="58" t="str">
        <f>'Moors League'!X19</f>
        <v>1.04.01</v>
      </c>
      <c r="I15" s="76">
        <f>'Moors League'!Y19</f>
        <v>4</v>
      </c>
    </row>
    <row r="16" spans="1:9" s="98" customFormat="1" ht="21.75" customHeight="1">
      <c r="A16" s="109">
        <v>12</v>
      </c>
      <c r="B16" s="179" t="s">
        <v>93</v>
      </c>
      <c r="C16" s="179" t="s">
        <v>106</v>
      </c>
      <c r="D16" s="388" t="s">
        <v>477</v>
      </c>
      <c r="E16" s="59" t="s">
        <v>19</v>
      </c>
      <c r="F16" s="393" t="s">
        <v>481</v>
      </c>
      <c r="G16" s="59" t="s">
        <v>20</v>
      </c>
      <c r="H16" s="47"/>
      <c r="I16" s="77"/>
    </row>
    <row r="17" spans="1:9" s="98" customFormat="1" ht="21.75" customHeight="1">
      <c r="A17" s="109"/>
      <c r="B17" s="179"/>
      <c r="C17" s="179"/>
      <c r="D17" s="388" t="s">
        <v>207</v>
      </c>
      <c r="E17" s="59" t="s">
        <v>21</v>
      </c>
      <c r="F17" s="393" t="s">
        <v>241</v>
      </c>
      <c r="G17" s="59" t="s">
        <v>22</v>
      </c>
      <c r="H17" s="58" t="str">
        <f>'Moors League'!X20</f>
        <v>1.01.40</v>
      </c>
      <c r="I17" s="76">
        <f>'Moors League'!Y20</f>
        <v>1</v>
      </c>
    </row>
    <row r="18" spans="1:9" s="98" customFormat="1" ht="21.75" customHeight="1">
      <c r="A18" s="109">
        <v>13</v>
      </c>
      <c r="B18" s="179" t="s">
        <v>94</v>
      </c>
      <c r="C18" s="179" t="s">
        <v>107</v>
      </c>
      <c r="D18" s="389" t="s">
        <v>217</v>
      </c>
      <c r="E18" s="59"/>
      <c r="F18" s="394" t="s">
        <v>235</v>
      </c>
      <c r="G18" s="64"/>
      <c r="H18" s="47"/>
      <c r="I18" s="77"/>
    </row>
    <row r="19" spans="1:9" s="98" customFormat="1" ht="21.75" customHeight="1">
      <c r="A19" s="109"/>
      <c r="B19" s="179"/>
      <c r="C19" s="179"/>
      <c r="D19" s="389" t="s">
        <v>218</v>
      </c>
      <c r="E19" s="64"/>
      <c r="F19" s="394" t="s">
        <v>242</v>
      </c>
      <c r="G19" s="64"/>
      <c r="H19" s="58" t="str">
        <f>'Moors League'!X21</f>
        <v>1.13.80</v>
      </c>
      <c r="I19" s="76">
        <f>'Moors League'!Y21</f>
        <v>2</v>
      </c>
    </row>
    <row r="20" spans="1:9" s="98" customFormat="1" ht="21.75" customHeight="1">
      <c r="A20" s="109">
        <v>14</v>
      </c>
      <c r="B20" s="179" t="s">
        <v>96</v>
      </c>
      <c r="C20" s="179" t="s">
        <v>107</v>
      </c>
      <c r="D20" s="290" t="s">
        <v>219</v>
      </c>
      <c r="E20" s="59"/>
      <c r="F20" s="302" t="s">
        <v>225</v>
      </c>
      <c r="G20" s="64"/>
      <c r="H20" s="47"/>
      <c r="I20" s="77"/>
    </row>
    <row r="21" spans="1:9" s="98" customFormat="1" ht="21.75" customHeight="1">
      <c r="A21" s="109"/>
      <c r="B21" s="179"/>
      <c r="C21" s="179"/>
      <c r="D21" s="290" t="s">
        <v>220</v>
      </c>
      <c r="E21" s="59"/>
      <c r="F21" s="303" t="s">
        <v>243</v>
      </c>
      <c r="G21" s="64"/>
      <c r="H21" s="58" t="str">
        <f>'Moors League'!X22</f>
        <v>1.13.51</v>
      </c>
      <c r="I21" s="76">
        <f>'Moors League'!Y22</f>
        <v>3</v>
      </c>
    </row>
    <row r="22" spans="1:9" s="98" customFormat="1" ht="21.75" customHeight="1">
      <c r="A22" s="109">
        <v>15</v>
      </c>
      <c r="B22" s="179" t="s">
        <v>103</v>
      </c>
      <c r="C22" s="179" t="s">
        <v>108</v>
      </c>
      <c r="D22" s="389" t="s">
        <v>210</v>
      </c>
      <c r="E22" s="58">
        <f>'Moors League'!X23</f>
        <v>41.77</v>
      </c>
      <c r="F22" s="358"/>
      <c r="G22" s="25"/>
      <c r="H22" s="48"/>
      <c r="I22" s="76">
        <f>'Moors League'!Y23</f>
        <v>1</v>
      </c>
    </row>
    <row r="23" spans="1:9" s="98" customFormat="1" ht="21.75" customHeight="1">
      <c r="A23" s="109">
        <v>16</v>
      </c>
      <c r="B23" s="179" t="s">
        <v>105</v>
      </c>
      <c r="C23" s="179" t="s">
        <v>108</v>
      </c>
      <c r="D23" s="389" t="s">
        <v>211</v>
      </c>
      <c r="E23" s="58">
        <f>'Moors League'!X24</f>
        <v>37.74</v>
      </c>
      <c r="F23" s="358"/>
      <c r="G23" s="25"/>
      <c r="H23" s="48"/>
      <c r="I23" s="76">
        <f>'Moors League'!Y24</f>
        <v>4</v>
      </c>
    </row>
    <row r="24" spans="1:9" s="98" customFormat="1" ht="21.75" customHeight="1">
      <c r="A24" s="109">
        <v>17</v>
      </c>
      <c r="B24" s="179" t="s">
        <v>100</v>
      </c>
      <c r="C24" s="179" t="s">
        <v>109</v>
      </c>
      <c r="D24" s="389" t="s">
        <v>221</v>
      </c>
      <c r="E24" s="58">
        <f>'Moors League'!X25</f>
        <v>30.02</v>
      </c>
      <c r="F24" s="358"/>
      <c r="G24" s="25"/>
      <c r="H24" s="48"/>
      <c r="I24" s="76">
        <f>'Moors League'!Y25</f>
        <v>1</v>
      </c>
    </row>
    <row r="25" spans="1:9" s="98" customFormat="1" ht="21.75" customHeight="1">
      <c r="A25" s="109">
        <v>18</v>
      </c>
      <c r="B25" s="179" t="s">
        <v>102</v>
      </c>
      <c r="C25" s="179" t="s">
        <v>109</v>
      </c>
      <c r="D25" s="389" t="s">
        <v>222</v>
      </c>
      <c r="E25" s="58">
        <f>'Moors League'!X26</f>
        <v>25.07</v>
      </c>
      <c r="F25" s="358"/>
      <c r="G25" s="25"/>
      <c r="H25" s="48"/>
      <c r="I25" s="76">
        <f>'Moors League'!Y26</f>
        <v>1</v>
      </c>
    </row>
    <row r="26" spans="1:9" s="98" customFormat="1" ht="21.75" customHeight="1">
      <c r="A26" s="109">
        <v>19</v>
      </c>
      <c r="B26" s="179" t="s">
        <v>97</v>
      </c>
      <c r="C26" s="179" t="s">
        <v>110</v>
      </c>
      <c r="D26" s="389" t="s">
        <v>223</v>
      </c>
      <c r="E26" s="58">
        <f>'Moors League'!X27</f>
        <v>36.4</v>
      </c>
      <c r="F26" s="358"/>
      <c r="G26" s="25"/>
      <c r="H26" s="48"/>
      <c r="I26" s="76">
        <f>'Moors League'!Y27</f>
        <v>2</v>
      </c>
    </row>
    <row r="27" spans="1:9" s="98" customFormat="1" ht="21.75" customHeight="1">
      <c r="A27" s="109">
        <v>20</v>
      </c>
      <c r="B27" s="179" t="s">
        <v>99</v>
      </c>
      <c r="C27" s="179" t="s">
        <v>110</v>
      </c>
      <c r="D27" s="389" t="s">
        <v>224</v>
      </c>
      <c r="E27" s="58">
        <f>'Moors League'!X28</f>
        <v>33.36</v>
      </c>
      <c r="F27" s="358"/>
      <c r="G27" s="25"/>
      <c r="H27" s="48"/>
      <c r="I27" s="76">
        <f>'Moors League'!Y28</f>
        <v>2</v>
      </c>
    </row>
    <row r="28" spans="1:9" s="98" customFormat="1" ht="21.75" customHeight="1">
      <c r="A28" s="109">
        <v>21</v>
      </c>
      <c r="B28" s="179" t="s">
        <v>94</v>
      </c>
      <c r="C28" s="179" t="s">
        <v>111</v>
      </c>
      <c r="D28" s="290" t="s">
        <v>217</v>
      </c>
      <c r="E28" s="58">
        <f>'Moors League'!X29</f>
        <v>42.8</v>
      </c>
      <c r="F28" s="358"/>
      <c r="G28" s="25"/>
      <c r="H28" s="48"/>
      <c r="I28" s="76">
        <f>'Moors League'!Y29</f>
        <v>1</v>
      </c>
    </row>
    <row r="29" spans="1:9" s="98" customFormat="1" ht="21.75" customHeight="1">
      <c r="A29" s="109">
        <v>22</v>
      </c>
      <c r="B29" s="179" t="s">
        <v>96</v>
      </c>
      <c r="C29" s="179" t="s">
        <v>111</v>
      </c>
      <c r="D29" s="290" t="s">
        <v>225</v>
      </c>
      <c r="E29" s="58">
        <f>'Moors League'!X30</f>
        <v>39.06</v>
      </c>
      <c r="F29" s="358"/>
      <c r="G29" s="25"/>
      <c r="H29" s="48"/>
      <c r="I29" s="76">
        <f>'Moors League'!Y30</f>
        <v>1</v>
      </c>
    </row>
    <row r="30" spans="1:9" s="98" customFormat="1" ht="21.75" customHeight="1">
      <c r="A30" s="109">
        <v>23</v>
      </c>
      <c r="B30" s="179" t="s">
        <v>91</v>
      </c>
      <c r="C30" s="179" t="s">
        <v>108</v>
      </c>
      <c r="D30" s="290" t="s">
        <v>226</v>
      </c>
      <c r="E30" s="58">
        <f>'Moors League'!X31</f>
        <v>38.13</v>
      </c>
      <c r="F30" s="358"/>
      <c r="G30" s="25"/>
      <c r="H30" s="48"/>
      <c r="I30" s="76">
        <f>'Moors League'!Y31</f>
        <v>5</v>
      </c>
    </row>
    <row r="31" spans="1:9" s="98" customFormat="1" ht="21.75" customHeight="1">
      <c r="A31" s="109">
        <v>24</v>
      </c>
      <c r="B31" s="179" t="s">
        <v>93</v>
      </c>
      <c r="C31" s="179" t="s">
        <v>108</v>
      </c>
      <c r="D31" s="389" t="s">
        <v>478</v>
      </c>
      <c r="E31" s="58">
        <f>'Moors League'!X32</f>
        <v>36.14</v>
      </c>
      <c r="F31" s="362"/>
      <c r="G31" s="25"/>
      <c r="H31" s="48"/>
      <c r="I31" s="76">
        <f>'Moors League'!Y32</f>
        <v>1</v>
      </c>
    </row>
    <row r="32" spans="1:9" s="98" customFormat="1" ht="21.75" customHeight="1">
      <c r="A32" s="109">
        <v>25</v>
      </c>
      <c r="B32" s="179" t="s">
        <v>103</v>
      </c>
      <c r="C32" s="179" t="s">
        <v>106</v>
      </c>
      <c r="D32" s="390" t="s">
        <v>228</v>
      </c>
      <c r="E32" s="59" t="s">
        <v>19</v>
      </c>
      <c r="F32" s="396" t="s">
        <v>210</v>
      </c>
      <c r="G32" s="364" t="s">
        <v>20</v>
      </c>
      <c r="H32" s="48"/>
      <c r="I32" s="53"/>
    </row>
    <row r="33" spans="1:9" s="98" customFormat="1" ht="21.75" customHeight="1">
      <c r="A33" s="109"/>
      <c r="B33" s="179"/>
      <c r="C33" s="179"/>
      <c r="D33" s="388" t="s">
        <v>229</v>
      </c>
      <c r="E33" s="59" t="s">
        <v>21</v>
      </c>
      <c r="F33" s="396" t="s">
        <v>244</v>
      </c>
      <c r="G33" s="59" t="s">
        <v>22</v>
      </c>
      <c r="H33" s="73" t="str">
        <f>'Moors League'!X33</f>
        <v>1.15.97</v>
      </c>
      <c r="I33" s="78">
        <f>'Moors League'!Y33</f>
        <v>2</v>
      </c>
    </row>
    <row r="34" spans="1:9" s="98" customFormat="1" ht="21.75" customHeight="1">
      <c r="A34" s="109">
        <v>26</v>
      </c>
      <c r="B34" s="179" t="s">
        <v>105</v>
      </c>
      <c r="C34" s="179" t="s">
        <v>106</v>
      </c>
      <c r="D34" s="388" t="s">
        <v>214</v>
      </c>
      <c r="E34" s="59" t="s">
        <v>19</v>
      </c>
      <c r="F34" s="396" t="s">
        <v>211</v>
      </c>
      <c r="G34" s="59" t="s">
        <v>20</v>
      </c>
      <c r="H34" s="47"/>
      <c r="I34" s="77"/>
    </row>
    <row r="35" spans="1:9" s="98" customFormat="1" ht="21.75" customHeight="1">
      <c r="A35" s="109"/>
      <c r="B35" s="179"/>
      <c r="C35" s="179"/>
      <c r="D35" s="388" t="s">
        <v>230</v>
      </c>
      <c r="E35" s="59" t="s">
        <v>21</v>
      </c>
      <c r="F35" s="396" t="s">
        <v>225</v>
      </c>
      <c r="G35" s="59" t="s">
        <v>22</v>
      </c>
      <c r="H35" s="73" t="str">
        <f>'Moors League'!X34</f>
        <v>1.07.17</v>
      </c>
      <c r="I35" s="78">
        <f>'Moors League'!Y34</f>
        <v>3</v>
      </c>
    </row>
    <row r="36" spans="1:9" s="98" customFormat="1" ht="21.75" customHeight="1">
      <c r="A36" s="109">
        <v>27</v>
      </c>
      <c r="B36" s="179" t="s">
        <v>112</v>
      </c>
      <c r="C36" s="179" t="s">
        <v>107</v>
      </c>
      <c r="D36" s="389" t="s">
        <v>221</v>
      </c>
      <c r="E36" s="59"/>
      <c r="F36" s="397" t="s">
        <v>245</v>
      </c>
      <c r="G36" s="59"/>
      <c r="H36" s="226" t="s">
        <v>451</v>
      </c>
      <c r="I36" s="79"/>
    </row>
    <row r="37" spans="1:9" s="98" customFormat="1" ht="21.75" customHeight="1">
      <c r="A37" s="109"/>
      <c r="B37" s="175"/>
      <c r="C37" s="179"/>
      <c r="D37" s="389" t="s">
        <v>212</v>
      </c>
      <c r="E37" s="59"/>
      <c r="F37" s="395" t="s">
        <v>237</v>
      </c>
      <c r="G37" s="59"/>
      <c r="H37" s="73" t="str">
        <f>'Moors League'!X35</f>
        <v>DSQ</v>
      </c>
      <c r="I37" s="78">
        <f>'Moors League'!Y35</f>
        <v>0</v>
      </c>
    </row>
    <row r="38" spans="1:9" s="98" customFormat="1" ht="21.75" customHeight="1">
      <c r="A38" s="109">
        <v>28</v>
      </c>
      <c r="B38" s="179" t="s">
        <v>113</v>
      </c>
      <c r="C38" s="179" t="s">
        <v>107</v>
      </c>
      <c r="D38" s="389" t="s">
        <v>222</v>
      </c>
      <c r="E38" s="59"/>
      <c r="F38" s="395" t="s">
        <v>238</v>
      </c>
      <c r="G38" s="64"/>
      <c r="H38" s="332" t="s">
        <v>452</v>
      </c>
      <c r="I38" s="79"/>
    </row>
    <row r="39" spans="1:9" s="98" customFormat="1" ht="21.75" customHeight="1">
      <c r="A39" s="109"/>
      <c r="B39" s="179"/>
      <c r="C39" s="179"/>
      <c r="D39" s="389" t="s">
        <v>213</v>
      </c>
      <c r="E39" s="59"/>
      <c r="F39" s="395" t="s">
        <v>246</v>
      </c>
      <c r="G39" s="59"/>
      <c r="H39" s="73" t="str">
        <f>'Moors League'!X36</f>
        <v>DSQ</v>
      </c>
      <c r="I39" s="78">
        <f>'Moors League'!Y36</f>
        <v>0</v>
      </c>
    </row>
    <row r="40" spans="1:9" s="98" customFormat="1" ht="21.75" customHeight="1">
      <c r="A40" s="109">
        <v>29</v>
      </c>
      <c r="B40" s="179" t="s">
        <v>97</v>
      </c>
      <c r="C40" s="179" t="s">
        <v>114</v>
      </c>
      <c r="D40" s="388" t="s">
        <v>231</v>
      </c>
      <c r="E40" s="59" t="s">
        <v>19</v>
      </c>
      <c r="F40" s="396" t="s">
        <v>210</v>
      </c>
      <c r="G40" s="59" t="s">
        <v>20</v>
      </c>
      <c r="H40" s="47"/>
      <c r="I40" s="77"/>
    </row>
    <row r="41" spans="1:9" s="98" customFormat="1" ht="21.75" customHeight="1">
      <c r="A41" s="109"/>
      <c r="B41" s="179"/>
      <c r="C41" s="179"/>
      <c r="D41" s="388" t="s">
        <v>229</v>
      </c>
      <c r="E41" s="59" t="s">
        <v>21</v>
      </c>
      <c r="F41" s="396" t="s">
        <v>236</v>
      </c>
      <c r="G41" s="59" t="s">
        <v>22</v>
      </c>
      <c r="H41" s="73" t="str">
        <f>'Moors League'!X37</f>
        <v>1.11.98</v>
      </c>
      <c r="I41" s="78">
        <f>'Moors League'!Y37</f>
        <v>2</v>
      </c>
    </row>
    <row r="42" spans="1:9" s="98" customFormat="1" ht="21.75" customHeight="1">
      <c r="A42" s="109">
        <v>30</v>
      </c>
      <c r="B42" s="179" t="s">
        <v>115</v>
      </c>
      <c r="C42" s="179" t="s">
        <v>114</v>
      </c>
      <c r="D42" s="388" t="s">
        <v>214</v>
      </c>
      <c r="E42" s="59" t="s">
        <v>19</v>
      </c>
      <c r="F42" s="396" t="s">
        <v>247</v>
      </c>
      <c r="G42" s="59" t="s">
        <v>20</v>
      </c>
      <c r="H42" s="47"/>
      <c r="I42" s="77"/>
    </row>
    <row r="43" spans="1:9" s="98" customFormat="1" ht="21.75" customHeight="1">
      <c r="A43" s="109"/>
      <c r="B43" s="179"/>
      <c r="C43" s="179"/>
      <c r="D43" s="388" t="s">
        <v>224</v>
      </c>
      <c r="E43" s="59" t="s">
        <v>21</v>
      </c>
      <c r="F43" s="396" t="s">
        <v>248</v>
      </c>
      <c r="G43" s="59" t="s">
        <v>22</v>
      </c>
      <c r="H43" s="82" t="str">
        <f>'Moors League'!X38</f>
        <v>1.02.92</v>
      </c>
      <c r="I43" s="80">
        <f>'Moors League'!Y38</f>
        <v>1</v>
      </c>
    </row>
    <row r="44" spans="1:9" s="28" customFormat="1" ht="21.75" customHeight="1">
      <c r="A44" s="109">
        <v>31</v>
      </c>
      <c r="B44" s="179" t="s">
        <v>91</v>
      </c>
      <c r="C44" s="179" t="s">
        <v>95</v>
      </c>
      <c r="D44" s="389" t="s">
        <v>232</v>
      </c>
      <c r="E44" s="58">
        <f>'Moors League'!X39</f>
        <v>33.55</v>
      </c>
      <c r="F44" s="362"/>
      <c r="G44" s="31"/>
      <c r="H44" s="45"/>
      <c r="I44" s="80">
        <f>'Moors League'!Y39</f>
        <v>2</v>
      </c>
    </row>
    <row r="45" spans="1:9" s="28" customFormat="1" ht="21.75" customHeight="1">
      <c r="A45" s="109">
        <v>32</v>
      </c>
      <c r="B45" s="179" t="s">
        <v>93</v>
      </c>
      <c r="C45" s="179" t="s">
        <v>95</v>
      </c>
      <c r="D45" s="389" t="s">
        <v>479</v>
      </c>
      <c r="E45" s="58">
        <f>'Moors League'!X40</f>
        <v>31.82</v>
      </c>
      <c r="F45" s="359"/>
      <c r="G45" s="31"/>
      <c r="H45" s="45"/>
      <c r="I45" s="80">
        <f>'Moors League'!Y40</f>
        <v>1</v>
      </c>
    </row>
    <row r="46" spans="1:9" s="28" customFormat="1" ht="21.75" customHeight="1">
      <c r="A46" s="109">
        <v>33</v>
      </c>
      <c r="B46" s="179" t="s">
        <v>94</v>
      </c>
      <c r="C46" s="179" t="s">
        <v>116</v>
      </c>
      <c r="D46" s="391" t="s">
        <v>208</v>
      </c>
      <c r="E46" s="58" t="str">
        <f>'Moors League'!X41</f>
        <v>DSQ</v>
      </c>
      <c r="F46" s="359" t="s">
        <v>453</v>
      </c>
      <c r="G46" s="31"/>
      <c r="H46" s="45"/>
      <c r="I46" s="80">
        <f>'Moors League'!Y41</f>
        <v>0</v>
      </c>
    </row>
    <row r="47" spans="1:9" s="28" customFormat="1" ht="21.75" customHeight="1">
      <c r="A47" s="109">
        <v>34</v>
      </c>
      <c r="B47" s="179" t="s">
        <v>96</v>
      </c>
      <c r="C47" s="179" t="s">
        <v>116</v>
      </c>
      <c r="D47" s="389" t="s">
        <v>225</v>
      </c>
      <c r="E47" s="58">
        <f>'Moors League'!X42</f>
        <v>47.11</v>
      </c>
      <c r="F47" s="358"/>
      <c r="G47" s="31"/>
      <c r="H47" s="45"/>
      <c r="I47" s="80">
        <f>'Moors League'!Y42</f>
        <v>1</v>
      </c>
    </row>
    <row r="48" spans="1:9" s="28" customFormat="1" ht="21.75" customHeight="1">
      <c r="A48" s="109">
        <v>35</v>
      </c>
      <c r="B48" s="179" t="s">
        <v>97</v>
      </c>
      <c r="C48" s="179" t="s">
        <v>117</v>
      </c>
      <c r="D48" s="389" t="s">
        <v>231</v>
      </c>
      <c r="E48" s="58">
        <f>'Moors League'!X43</f>
        <v>30.14</v>
      </c>
      <c r="F48" s="358"/>
      <c r="G48" s="31"/>
      <c r="H48" s="45"/>
      <c r="I48" s="80">
        <f>'Moors League'!Y43</f>
        <v>3</v>
      </c>
    </row>
    <row r="49" spans="1:9" s="28" customFormat="1" ht="21.75" customHeight="1">
      <c r="A49" s="109">
        <v>36</v>
      </c>
      <c r="B49" s="179" t="s">
        <v>99</v>
      </c>
      <c r="C49" s="179" t="s">
        <v>117</v>
      </c>
      <c r="D49" s="389" t="s">
        <v>480</v>
      </c>
      <c r="E49" s="58">
        <f>'Moors League'!X44</f>
        <v>30.22</v>
      </c>
      <c r="F49" s="358"/>
      <c r="G49" s="31"/>
      <c r="H49" s="45"/>
      <c r="I49" s="80">
        <f>'Moors League'!Y44</f>
        <v>1</v>
      </c>
    </row>
    <row r="50" spans="1:9" s="28" customFormat="1" ht="21.75" customHeight="1">
      <c r="A50" s="109">
        <v>37</v>
      </c>
      <c r="B50" s="179" t="s">
        <v>100</v>
      </c>
      <c r="C50" s="179" t="s">
        <v>118</v>
      </c>
      <c r="D50" s="389" t="s">
        <v>212</v>
      </c>
      <c r="E50" s="58" t="str">
        <f>'Moors League'!X45</f>
        <v>DSQ</v>
      </c>
      <c r="F50" s="359" t="s">
        <v>454</v>
      </c>
      <c r="G50" s="31"/>
      <c r="H50" s="45"/>
      <c r="I50" s="80">
        <f>'Moors League'!Y45</f>
        <v>0</v>
      </c>
    </row>
    <row r="51" spans="1:9" s="28" customFormat="1" ht="21.75" customHeight="1">
      <c r="A51" s="109">
        <v>38</v>
      </c>
      <c r="B51" s="179" t="s">
        <v>102</v>
      </c>
      <c r="C51" s="179" t="s">
        <v>118</v>
      </c>
      <c r="D51" s="389" t="s">
        <v>213</v>
      </c>
      <c r="E51" s="58">
        <f>'Moors League'!X46</f>
        <v>30.43</v>
      </c>
      <c r="F51" s="358"/>
      <c r="G51" s="31"/>
      <c r="H51" s="45"/>
      <c r="I51" s="80">
        <f>'Moors League'!Y46</f>
        <v>1</v>
      </c>
    </row>
    <row r="52" spans="1:9" s="28" customFormat="1" ht="21.75" customHeight="1">
      <c r="A52" s="109">
        <v>39</v>
      </c>
      <c r="B52" s="179" t="s">
        <v>103</v>
      </c>
      <c r="C52" s="179" t="s">
        <v>95</v>
      </c>
      <c r="D52" s="389" t="s">
        <v>210</v>
      </c>
      <c r="E52" s="58">
        <f>'Moors League'!X47</f>
        <v>37.28</v>
      </c>
      <c r="F52" s="358"/>
      <c r="G52" s="31"/>
      <c r="H52" s="45"/>
      <c r="I52" s="80">
        <f>'Moors League'!Y47</f>
        <v>3</v>
      </c>
    </row>
    <row r="53" spans="1:9" s="28" customFormat="1" ht="21.75" customHeight="1">
      <c r="A53" s="109">
        <v>40</v>
      </c>
      <c r="B53" s="179" t="s">
        <v>105</v>
      </c>
      <c r="C53" s="179" t="s">
        <v>95</v>
      </c>
      <c r="D53" s="389" t="s">
        <v>211</v>
      </c>
      <c r="E53" s="58">
        <f>'Moors League'!X48</f>
        <v>35.77</v>
      </c>
      <c r="F53" s="363"/>
      <c r="G53" s="31"/>
      <c r="H53" s="45"/>
      <c r="I53" s="80">
        <f>'Moors League'!Y48</f>
        <v>2</v>
      </c>
    </row>
    <row r="54" spans="1:9" s="28" customFormat="1" ht="21.75" customHeight="1">
      <c r="A54" s="109">
        <v>41</v>
      </c>
      <c r="B54" s="179" t="s">
        <v>91</v>
      </c>
      <c r="C54" s="179" t="s">
        <v>107</v>
      </c>
      <c r="D54" s="290" t="s">
        <v>232</v>
      </c>
      <c r="E54" s="61"/>
      <c r="F54" s="287" t="s">
        <v>249</v>
      </c>
      <c r="G54" s="65"/>
      <c r="H54" s="46"/>
      <c r="I54" s="53"/>
    </row>
    <row r="55" spans="1:9" s="28" customFormat="1" ht="21.75" customHeight="1">
      <c r="A55" s="109"/>
      <c r="B55" s="175"/>
      <c r="C55" s="175"/>
      <c r="D55" s="290" t="s">
        <v>231</v>
      </c>
      <c r="E55" s="61"/>
      <c r="F55" s="287" t="s">
        <v>240</v>
      </c>
      <c r="G55" s="65"/>
      <c r="H55" s="67">
        <f>'Moors League'!X49</f>
        <v>55.57</v>
      </c>
      <c r="I55" s="80">
        <f>'Moors League'!Y49</f>
        <v>4</v>
      </c>
    </row>
    <row r="56" spans="1:9" s="28" customFormat="1" ht="21.75" customHeight="1">
      <c r="A56" s="109">
        <v>42</v>
      </c>
      <c r="B56" s="179" t="s">
        <v>93</v>
      </c>
      <c r="C56" s="179" t="s">
        <v>107</v>
      </c>
      <c r="D56" s="389" t="s">
        <v>233</v>
      </c>
      <c r="E56" s="61"/>
      <c r="F56" s="398" t="s">
        <v>250</v>
      </c>
      <c r="G56" s="65"/>
      <c r="H56" s="46"/>
      <c r="I56" s="53"/>
    </row>
    <row r="57" spans="1:9" s="28" customFormat="1" ht="21.75" customHeight="1">
      <c r="A57" s="109"/>
      <c r="B57" s="175"/>
      <c r="C57" s="175"/>
      <c r="D57" s="389" t="s">
        <v>481</v>
      </c>
      <c r="E57" s="61"/>
      <c r="F57" s="398" t="s">
        <v>251</v>
      </c>
      <c r="G57" s="65"/>
      <c r="H57" s="58">
        <f>'Moors League'!X50</f>
        <v>52.99</v>
      </c>
      <c r="I57" s="76">
        <f>'Moors League'!Y50</f>
        <v>2</v>
      </c>
    </row>
    <row r="58" spans="1:9" s="28" customFormat="1" ht="21.75" customHeight="1">
      <c r="A58" s="109">
        <v>43</v>
      </c>
      <c r="B58" s="179" t="s">
        <v>94</v>
      </c>
      <c r="C58" s="179" t="s">
        <v>106</v>
      </c>
      <c r="D58" s="388" t="s">
        <v>208</v>
      </c>
      <c r="E58" s="61" t="s">
        <v>19</v>
      </c>
      <c r="F58" s="399" t="s">
        <v>235</v>
      </c>
      <c r="G58" s="65" t="s">
        <v>20</v>
      </c>
      <c r="H58" s="46"/>
      <c r="I58" s="53"/>
    </row>
    <row r="59" spans="1:9" s="28" customFormat="1" ht="21.75" customHeight="1">
      <c r="A59" s="109"/>
      <c r="B59" s="175"/>
      <c r="C59" s="175"/>
      <c r="D59" s="388" t="s">
        <v>217</v>
      </c>
      <c r="E59" s="61" t="s">
        <v>21</v>
      </c>
      <c r="F59" s="399" t="s">
        <v>242</v>
      </c>
      <c r="G59" s="65" t="s">
        <v>22</v>
      </c>
      <c r="H59" s="58" t="str">
        <f>'Moors League'!X51</f>
        <v>1.30.58</v>
      </c>
      <c r="I59" s="76">
        <f>'Moors League'!Y51</f>
        <v>2</v>
      </c>
    </row>
    <row r="60" spans="1:9" s="28" customFormat="1" ht="21.75" customHeight="1">
      <c r="A60" s="109">
        <v>44</v>
      </c>
      <c r="B60" s="179" t="s">
        <v>96</v>
      </c>
      <c r="C60" s="179" t="s">
        <v>106</v>
      </c>
      <c r="D60" s="293" t="s">
        <v>220</v>
      </c>
      <c r="E60" s="61" t="s">
        <v>19</v>
      </c>
      <c r="F60" s="308" t="s">
        <v>219</v>
      </c>
      <c r="G60" s="65" t="s">
        <v>20</v>
      </c>
      <c r="H60" s="46"/>
      <c r="I60" s="53"/>
    </row>
    <row r="61" spans="1:9" s="28" customFormat="1" ht="21.75" customHeight="1">
      <c r="A61" s="109"/>
      <c r="B61" s="175"/>
      <c r="C61" s="175"/>
      <c r="D61" s="293" t="s">
        <v>234</v>
      </c>
      <c r="E61" s="360" t="s">
        <v>21</v>
      </c>
      <c r="F61" s="308" t="s">
        <v>252</v>
      </c>
      <c r="G61" s="65" t="s">
        <v>22</v>
      </c>
      <c r="H61" s="58" t="str">
        <f>'Moors League'!X52</f>
        <v>1.26.06</v>
      </c>
      <c r="I61" s="76">
        <f>'Moors League'!Y52</f>
        <v>2</v>
      </c>
    </row>
    <row r="62" spans="1:9" s="28" customFormat="1" ht="21.75" customHeight="1">
      <c r="A62" s="109">
        <v>45</v>
      </c>
      <c r="B62" s="179" t="s">
        <v>103</v>
      </c>
      <c r="C62" s="179" t="s">
        <v>119</v>
      </c>
      <c r="D62" s="389" t="s">
        <v>210</v>
      </c>
      <c r="E62" s="58">
        <f>'Moors League'!X53</f>
        <v>33.14</v>
      </c>
      <c r="F62" s="358"/>
      <c r="G62" s="31"/>
      <c r="H62" s="45"/>
      <c r="I62" s="76">
        <f>'Moors League'!Y53</f>
        <v>2</v>
      </c>
    </row>
    <row r="63" spans="1:9" s="28" customFormat="1" ht="21.75" customHeight="1">
      <c r="A63" s="109">
        <v>46</v>
      </c>
      <c r="B63" s="179" t="s">
        <v>105</v>
      </c>
      <c r="C63" s="179" t="s">
        <v>119</v>
      </c>
      <c r="D63" s="389" t="s">
        <v>211</v>
      </c>
      <c r="E63" s="58">
        <f>'Moors League'!X54</f>
        <v>30.33</v>
      </c>
      <c r="F63" s="358"/>
      <c r="G63" s="31"/>
      <c r="H63" s="45"/>
      <c r="I63" s="76">
        <f>'Moors League'!Y54</f>
        <v>3</v>
      </c>
    </row>
    <row r="64" spans="1:9" s="28" customFormat="1" ht="21.75" customHeight="1">
      <c r="A64" s="109">
        <v>47</v>
      </c>
      <c r="B64" s="179" t="s">
        <v>100</v>
      </c>
      <c r="C64" s="179" t="s">
        <v>120</v>
      </c>
      <c r="D64" s="389" t="s">
        <v>221</v>
      </c>
      <c r="E64" s="58">
        <f>'Moors League'!X55</f>
        <v>34.05</v>
      </c>
      <c r="F64" s="358"/>
      <c r="G64" s="31"/>
      <c r="H64" s="45"/>
      <c r="I64" s="76">
        <f>'Moors League'!Y55</f>
        <v>1</v>
      </c>
    </row>
    <row r="65" spans="1:9" s="28" customFormat="1" ht="21.75" customHeight="1">
      <c r="A65" s="109">
        <v>48</v>
      </c>
      <c r="B65" s="179" t="s">
        <v>102</v>
      </c>
      <c r="C65" s="179" t="s">
        <v>120</v>
      </c>
      <c r="D65" s="389" t="s">
        <v>222</v>
      </c>
      <c r="E65" s="58">
        <f>'Moors League'!X56</f>
        <v>30.7</v>
      </c>
      <c r="F65" s="358"/>
      <c r="G65" s="31"/>
      <c r="H65" s="45"/>
      <c r="I65" s="76">
        <f>'Moors League'!Y56</f>
        <v>1</v>
      </c>
    </row>
    <row r="66" spans="1:9" s="28" customFormat="1" ht="21.75" customHeight="1">
      <c r="A66" s="109">
        <v>49</v>
      </c>
      <c r="B66" s="179" t="s">
        <v>97</v>
      </c>
      <c r="C66" s="179" t="s">
        <v>121</v>
      </c>
      <c r="D66" s="389" t="s">
        <v>231</v>
      </c>
      <c r="E66" s="58">
        <f>'Moors League'!X57</f>
        <v>38.03</v>
      </c>
      <c r="F66" s="358"/>
      <c r="G66" s="31"/>
      <c r="H66" s="45"/>
      <c r="I66" s="76">
        <f>'Moors League'!Y57</f>
        <v>2</v>
      </c>
    </row>
    <row r="67" spans="1:9" s="28" customFormat="1" ht="21.75" customHeight="1">
      <c r="A67" s="109">
        <v>50</v>
      </c>
      <c r="B67" s="179" t="s">
        <v>99</v>
      </c>
      <c r="C67" s="179" t="s">
        <v>121</v>
      </c>
      <c r="D67" s="389" t="s">
        <v>214</v>
      </c>
      <c r="E67" s="58">
        <f>'Moors League'!X58</f>
        <v>35.81</v>
      </c>
      <c r="F67" s="358"/>
      <c r="G67" s="31"/>
      <c r="H67" s="45"/>
      <c r="I67" s="76">
        <f>'Moors League'!Y58</f>
        <v>1</v>
      </c>
    </row>
    <row r="68" spans="1:9" s="28" customFormat="1" ht="21.75" customHeight="1">
      <c r="A68" s="109">
        <v>51</v>
      </c>
      <c r="B68" s="179" t="s">
        <v>94</v>
      </c>
      <c r="C68" s="179" t="s">
        <v>108</v>
      </c>
      <c r="D68" s="389" t="s">
        <v>235</v>
      </c>
      <c r="E68" s="58">
        <f>'Moors League'!X59</f>
        <v>55.79</v>
      </c>
      <c r="F68" s="358"/>
      <c r="G68" s="31"/>
      <c r="H68" s="45"/>
      <c r="I68" s="76">
        <f>'Moors League'!Y59</f>
        <v>2</v>
      </c>
    </row>
    <row r="69" spans="1:9" s="28" customFormat="1" ht="21.75" customHeight="1">
      <c r="A69" s="109">
        <v>52</v>
      </c>
      <c r="B69" s="179" t="s">
        <v>96</v>
      </c>
      <c r="C69" s="179" t="s">
        <v>108</v>
      </c>
      <c r="D69" s="389" t="s">
        <v>219</v>
      </c>
      <c r="E69" s="58">
        <f>'Moors League'!X60</f>
        <v>50.83</v>
      </c>
      <c r="F69" s="359"/>
      <c r="G69" s="31"/>
      <c r="H69" s="45"/>
      <c r="I69" s="76">
        <f>'Moors League'!Y60</f>
        <v>1</v>
      </c>
    </row>
    <row r="70" spans="1:9" s="28" customFormat="1" ht="21.75" customHeight="1">
      <c r="A70" s="109">
        <v>53</v>
      </c>
      <c r="B70" s="179" t="s">
        <v>91</v>
      </c>
      <c r="C70" s="179" t="s">
        <v>111</v>
      </c>
      <c r="D70" s="389" t="s">
        <v>226</v>
      </c>
      <c r="E70" s="58">
        <f>'Moors League'!X61</f>
        <v>28.94</v>
      </c>
      <c r="F70" s="358"/>
      <c r="G70" s="31"/>
      <c r="H70" s="45"/>
      <c r="I70" s="76">
        <f>'Moors League'!Y61</f>
        <v>5</v>
      </c>
    </row>
    <row r="71" spans="1:9" s="28" customFormat="1" ht="21.75" customHeight="1">
      <c r="A71" s="109">
        <v>54</v>
      </c>
      <c r="B71" s="179" t="s">
        <v>93</v>
      </c>
      <c r="C71" s="179" t="s">
        <v>111</v>
      </c>
      <c r="D71" s="389" t="s">
        <v>476</v>
      </c>
      <c r="E71" s="58">
        <f>'Moors League'!X62</f>
        <v>28.31</v>
      </c>
      <c r="F71" s="358"/>
      <c r="G71" s="31"/>
      <c r="H71" s="45"/>
      <c r="I71" s="76">
        <f>'Moors League'!Y62</f>
        <v>1</v>
      </c>
    </row>
    <row r="72" spans="1:9" s="28" customFormat="1" ht="21.75" customHeight="1">
      <c r="A72" s="109">
        <v>55</v>
      </c>
      <c r="B72" s="179" t="s">
        <v>103</v>
      </c>
      <c r="C72" s="179" t="s">
        <v>107</v>
      </c>
      <c r="D72" s="389" t="s">
        <v>210</v>
      </c>
      <c r="E72" s="361"/>
      <c r="F72" s="402" t="s">
        <v>229</v>
      </c>
      <c r="G72" s="182"/>
      <c r="H72" s="46"/>
      <c r="I72" s="53"/>
    </row>
    <row r="73" spans="1:9" s="28" customFormat="1" ht="21.75" customHeight="1">
      <c r="A73" s="109"/>
      <c r="B73" s="175"/>
      <c r="C73" s="175"/>
      <c r="D73" s="389" t="s">
        <v>236</v>
      </c>
      <c r="E73" s="181"/>
      <c r="F73" s="402" t="s">
        <v>244</v>
      </c>
      <c r="G73" s="65"/>
      <c r="H73" s="58" t="str">
        <f>'Moors League'!X63</f>
        <v>1.06.21</v>
      </c>
      <c r="I73" s="76">
        <f>'Moors League'!Y63</f>
        <v>2</v>
      </c>
    </row>
    <row r="74" spans="1:9" s="28" customFormat="1" ht="21.75" customHeight="1">
      <c r="A74" s="109">
        <v>56</v>
      </c>
      <c r="B74" s="179" t="s">
        <v>105</v>
      </c>
      <c r="C74" s="179" t="s">
        <v>107</v>
      </c>
      <c r="D74" s="389" t="s">
        <v>211</v>
      </c>
      <c r="E74" s="61"/>
      <c r="F74" s="402" t="s">
        <v>214</v>
      </c>
      <c r="G74" s="182"/>
      <c r="H74" s="188"/>
      <c r="I74" s="52"/>
    </row>
    <row r="75" spans="1:9" s="28" customFormat="1" ht="21.75" customHeight="1">
      <c r="A75" s="109"/>
      <c r="B75" s="175"/>
      <c r="C75" s="175"/>
      <c r="D75" s="389" t="s">
        <v>230</v>
      </c>
      <c r="E75" s="61"/>
      <c r="F75" s="402" t="s">
        <v>225</v>
      </c>
      <c r="G75" s="182"/>
      <c r="H75" s="58" t="str">
        <f>'Moors League'!X64</f>
        <v>1.02.14</v>
      </c>
      <c r="I75" s="76">
        <f>'Moors League'!Y64</f>
        <v>3</v>
      </c>
    </row>
    <row r="76" spans="1:9" s="28" customFormat="1" ht="21.75" customHeight="1">
      <c r="A76" s="109">
        <v>57</v>
      </c>
      <c r="B76" s="179" t="s">
        <v>112</v>
      </c>
      <c r="C76" s="179" t="s">
        <v>106</v>
      </c>
      <c r="D76" s="388" t="s">
        <v>237</v>
      </c>
      <c r="E76" s="61" t="s">
        <v>19</v>
      </c>
      <c r="F76" s="403" t="s">
        <v>253</v>
      </c>
      <c r="G76" s="65" t="s">
        <v>20</v>
      </c>
      <c r="H76" s="46"/>
      <c r="I76" s="53"/>
    </row>
    <row r="77" spans="1:9" s="28" customFormat="1" ht="21.75" customHeight="1">
      <c r="A77" s="109"/>
      <c r="B77" s="175"/>
      <c r="C77" s="175"/>
      <c r="D77" s="392" t="s">
        <v>221</v>
      </c>
      <c r="E77" s="61" t="s">
        <v>21</v>
      </c>
      <c r="F77" s="404" t="s">
        <v>245</v>
      </c>
      <c r="G77" s="65" t="s">
        <v>22</v>
      </c>
      <c r="H77" s="58" t="str">
        <f>'Moors League'!X65</f>
        <v>1.56.28</v>
      </c>
      <c r="I77" s="76">
        <f>'Moors League'!Y65</f>
        <v>3</v>
      </c>
    </row>
    <row r="78" spans="1:9" s="28" customFormat="1" ht="21.75" customHeight="1">
      <c r="A78" s="109">
        <v>58</v>
      </c>
      <c r="B78" s="179" t="s">
        <v>113</v>
      </c>
      <c r="C78" s="179" t="s">
        <v>106</v>
      </c>
      <c r="D78" s="384" t="s">
        <v>238</v>
      </c>
      <c r="E78" s="61" t="s">
        <v>19</v>
      </c>
      <c r="F78" s="401" t="s">
        <v>254</v>
      </c>
      <c r="G78" s="65" t="s">
        <v>20</v>
      </c>
      <c r="H78" s="351" t="s">
        <v>461</v>
      </c>
      <c r="I78" s="53"/>
    </row>
    <row r="79" spans="1:9" s="28" customFormat="1" ht="21.75" customHeight="1">
      <c r="A79" s="109"/>
      <c r="B79" s="175"/>
      <c r="C79" s="175"/>
      <c r="D79" s="384" t="s">
        <v>222</v>
      </c>
      <c r="E79" s="61" t="s">
        <v>21</v>
      </c>
      <c r="F79" s="401" t="s">
        <v>246</v>
      </c>
      <c r="G79" s="65" t="s">
        <v>22</v>
      </c>
      <c r="H79" s="58" t="str">
        <f>'Moors League'!X66</f>
        <v>DSQ</v>
      </c>
      <c r="I79" s="76">
        <f>'Moors League'!Y66</f>
        <v>0</v>
      </c>
    </row>
    <row r="80" spans="1:9" s="28" customFormat="1" ht="21.75" customHeight="1">
      <c r="A80" s="109">
        <v>59</v>
      </c>
      <c r="B80" s="179" t="s">
        <v>122</v>
      </c>
      <c r="C80" s="179" t="s">
        <v>123</v>
      </c>
      <c r="D80" s="385" t="s">
        <v>231</v>
      </c>
      <c r="E80" s="61"/>
      <c r="F80" s="400" t="s">
        <v>210</v>
      </c>
      <c r="G80" s="65"/>
      <c r="H80" s="45"/>
      <c r="I80" s="52"/>
    </row>
    <row r="81" spans="1:9" s="28" customFormat="1" ht="21.75" customHeight="1">
      <c r="A81" s="109"/>
      <c r="B81" s="175"/>
      <c r="C81" s="175"/>
      <c r="D81" s="385" t="s">
        <v>229</v>
      </c>
      <c r="E81" s="61"/>
      <c r="F81" s="400" t="s">
        <v>236</v>
      </c>
      <c r="G81" s="65"/>
      <c r="H81" s="58" t="str">
        <f>'Moors League'!X67</f>
        <v>1.01.57</v>
      </c>
      <c r="I81" s="76">
        <f>'Moors League'!Y67</f>
        <v>2</v>
      </c>
    </row>
    <row r="82" spans="1:9" s="28" customFormat="1" ht="21.75" customHeight="1">
      <c r="A82" s="109">
        <v>60</v>
      </c>
      <c r="B82" s="179" t="s">
        <v>115</v>
      </c>
      <c r="C82" s="179" t="s">
        <v>123</v>
      </c>
      <c r="D82" s="385" t="s">
        <v>214</v>
      </c>
      <c r="E82" s="192"/>
      <c r="F82" s="400" t="s">
        <v>247</v>
      </c>
      <c r="G82" s="182"/>
      <c r="H82" s="45"/>
      <c r="I82" s="52"/>
    </row>
    <row r="83" spans="1:9" s="28" customFormat="1" ht="21.75" customHeight="1">
      <c r="A83" s="109"/>
      <c r="B83" s="175"/>
      <c r="C83" s="175"/>
      <c r="D83" s="385" t="s">
        <v>239</v>
      </c>
      <c r="E83" s="192"/>
      <c r="F83" s="400" t="s">
        <v>483</v>
      </c>
      <c r="G83" s="182"/>
      <c r="H83" s="58">
        <f>'Moors League'!X68</f>
        <v>57.61</v>
      </c>
      <c r="I83" s="76">
        <f>'Moors League'!Y68</f>
        <v>1</v>
      </c>
    </row>
    <row r="84" spans="1:9" s="28" customFormat="1" ht="21.75" customHeight="1">
      <c r="A84" s="109">
        <v>61</v>
      </c>
      <c r="B84" s="179" t="s">
        <v>124</v>
      </c>
      <c r="C84" s="179" t="s">
        <v>125</v>
      </c>
      <c r="D84" s="282" t="s">
        <v>212</v>
      </c>
      <c r="E84" s="61"/>
      <c r="F84" s="282" t="s">
        <v>254</v>
      </c>
      <c r="G84" s="65"/>
      <c r="H84" s="45"/>
      <c r="I84" s="52"/>
    </row>
    <row r="85" spans="1:9" s="28" customFormat="1" ht="21.75" customHeight="1">
      <c r="A85" s="109"/>
      <c r="B85" s="175"/>
      <c r="C85" s="175"/>
      <c r="D85" s="282" t="s">
        <v>482</v>
      </c>
      <c r="E85" s="61"/>
      <c r="F85" s="282" t="s">
        <v>225</v>
      </c>
      <c r="G85" s="182"/>
      <c r="H85" s="45"/>
      <c r="I85" s="52"/>
    </row>
    <row r="86" spans="1:9" s="28" customFormat="1" ht="21.75" customHeight="1">
      <c r="A86" s="109"/>
      <c r="B86" s="175"/>
      <c r="C86" s="175"/>
      <c r="D86" s="282" t="s">
        <v>210</v>
      </c>
      <c r="E86" s="61"/>
      <c r="F86" s="282" t="s">
        <v>211</v>
      </c>
      <c r="G86" s="65"/>
      <c r="H86" s="274" t="s">
        <v>449</v>
      </c>
      <c r="I86" s="52"/>
    </row>
    <row r="87" spans="1:9" s="28" customFormat="1" ht="21.75" customHeight="1">
      <c r="A87" s="109" t="s">
        <v>23</v>
      </c>
      <c r="B87" s="175"/>
      <c r="C87" s="175"/>
      <c r="D87" s="282" t="s">
        <v>231</v>
      </c>
      <c r="E87" s="61"/>
      <c r="F87" s="282" t="s">
        <v>484</v>
      </c>
      <c r="G87" s="182"/>
      <c r="H87" s="45"/>
      <c r="I87" s="52"/>
    </row>
    <row r="88" spans="1:9" s="28" customFormat="1" ht="21.75" customHeight="1" thickBot="1">
      <c r="A88" s="109"/>
      <c r="B88" s="175"/>
      <c r="C88" s="175"/>
      <c r="D88" s="282" t="s">
        <v>226</v>
      </c>
      <c r="E88" s="61"/>
      <c r="F88" s="282" t="s">
        <v>233</v>
      </c>
      <c r="G88" s="74"/>
      <c r="H88" s="75" t="str">
        <f>'Moors League'!X69</f>
        <v>DSQ</v>
      </c>
      <c r="I88" s="81">
        <f>'Moors League'!Y69</f>
        <v>0</v>
      </c>
    </row>
    <row r="89" spans="4:9" ht="24.75" customHeight="1" thickBot="1">
      <c r="D89" s="189"/>
      <c r="E89" s="184"/>
      <c r="F89" s="189"/>
      <c r="G89" s="441" t="s">
        <v>81</v>
      </c>
      <c r="H89" s="445"/>
      <c r="I89" s="51">
        <f>SUM(I4:I88)</f>
        <v>108</v>
      </c>
    </row>
    <row r="90" spans="4:6" ht="15">
      <c r="D90" s="189"/>
      <c r="F90" s="189"/>
    </row>
  </sheetData>
  <sheetProtection/>
  <protectedRanges>
    <protectedRange sqref="F14:F21" name="Range1"/>
    <protectedRange sqref="F56" name="Range1_2_1"/>
  </protectedRanges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zoomScalePageLayoutView="0" workbookViewId="0" topLeftCell="C46">
      <selection activeCell="L9" sqref="L9"/>
    </sheetView>
  </sheetViews>
  <sheetFormatPr defaultColWidth="9.140625" defaultRowHeight="12.75"/>
  <cols>
    <col min="1" max="1" width="3.7109375" style="110" customWidth="1"/>
    <col min="2" max="2" width="14.140625" style="103" bestFit="1" customWidth="1"/>
    <col min="3" max="3" width="15.421875" style="103" customWidth="1"/>
    <col min="4" max="4" width="16.28125" style="99" customWidth="1"/>
    <col min="5" max="5" width="0.2890625" style="30" customWidth="1"/>
    <col min="6" max="6" width="4.28125" style="110" customWidth="1"/>
    <col min="7" max="7" width="5.140625" style="110" customWidth="1"/>
    <col min="8" max="8" width="3.421875" style="110" customWidth="1"/>
    <col min="9" max="9" width="18.00390625" style="103" customWidth="1"/>
    <col min="10" max="10" width="9.140625" style="103" customWidth="1"/>
    <col min="11" max="11" width="20.8515625" style="103" customWidth="1"/>
    <col min="12" max="13" width="9.140625" style="103" customWidth="1"/>
    <col min="14" max="14" width="20.7109375" style="110" hidden="1" customWidth="1"/>
    <col min="15" max="19" width="20.7109375" style="110" customWidth="1"/>
    <col min="20" max="20" width="14.7109375" style="103" customWidth="1"/>
    <col min="21" max="16384" width="9.140625" style="103" customWidth="1"/>
  </cols>
  <sheetData>
    <row r="1" spans="1:19" ht="29.25" customHeight="1" thickBot="1">
      <c r="A1" s="200" t="s">
        <v>17</v>
      </c>
      <c r="B1" s="201"/>
      <c r="C1" s="201"/>
      <c r="I1" s="202" t="s">
        <v>131</v>
      </c>
      <c r="N1" s="103"/>
      <c r="O1" s="446" t="s">
        <v>172</v>
      </c>
      <c r="P1" s="447"/>
      <c r="Q1" s="447"/>
      <c r="R1" s="447"/>
      <c r="S1" s="448"/>
    </row>
    <row r="2" spans="1:19" s="104" customFormat="1" ht="18.75">
      <c r="A2" s="434" t="s">
        <v>126</v>
      </c>
      <c r="B2" s="434"/>
      <c r="C2" s="97">
        <f>'Moors League'!G3</f>
        <v>0</v>
      </c>
      <c r="D2" s="97"/>
      <c r="E2" s="104" t="s">
        <v>18</v>
      </c>
      <c r="F2" s="203" t="str">
        <f>'Moors League'!P3</f>
        <v>6th July 2019</v>
      </c>
      <c r="G2" s="204"/>
      <c r="H2" s="204"/>
      <c r="N2" s="205" t="str">
        <f>'Lane 1 Team Sheet'!F1</f>
        <v>Eston</v>
      </c>
      <c r="O2" s="205" t="str">
        <f>'Lane 2 Team Sheet'!F1</f>
        <v>Stokesley</v>
      </c>
      <c r="P2" s="206" t="str">
        <f>'Lane 3 Team Sheet'!F1</f>
        <v>Guisborough</v>
      </c>
      <c r="Q2" s="206" t="str">
        <f>'Lane 4 Team Sheet'!F1</f>
        <v>Northallerton</v>
      </c>
      <c r="R2" s="206" t="str">
        <f>'Lane 5 Team Sheet'!F1</f>
        <v>Saltburn &amp; Marske</v>
      </c>
      <c r="S2" s="206" t="str">
        <f>'Lane 6 Team Sheet'!F1</f>
        <v>Eston</v>
      </c>
    </row>
    <row r="3" spans="1:19" s="98" customFormat="1" ht="12.75">
      <c r="A3" s="108"/>
      <c r="E3" s="23"/>
      <c r="F3" s="108"/>
      <c r="G3" s="108"/>
      <c r="H3" s="108"/>
      <c r="J3" s="207" t="s">
        <v>175</v>
      </c>
      <c r="K3" s="208">
        <v>43645</v>
      </c>
      <c r="N3" s="209" t="s">
        <v>195</v>
      </c>
      <c r="O3" s="209" t="s">
        <v>2</v>
      </c>
      <c r="P3" s="210" t="s">
        <v>3</v>
      </c>
      <c r="Q3" s="210" t="s">
        <v>4</v>
      </c>
      <c r="R3" s="211" t="s">
        <v>179</v>
      </c>
      <c r="S3" s="211" t="s">
        <v>188</v>
      </c>
    </row>
    <row r="4" spans="1:19" s="96" customFormat="1" ht="21.75" customHeight="1">
      <c r="A4" s="227">
        <v>1</v>
      </c>
      <c r="B4" s="228" t="s">
        <v>132</v>
      </c>
      <c r="C4" s="229" t="s">
        <v>133</v>
      </c>
      <c r="D4" s="230" t="s">
        <v>134</v>
      </c>
      <c r="E4" s="231"/>
      <c r="F4" s="232">
        <v>8</v>
      </c>
      <c r="G4" s="233">
        <v>2</v>
      </c>
      <c r="H4" s="234">
        <v>14</v>
      </c>
      <c r="I4" s="264" t="s">
        <v>85</v>
      </c>
      <c r="J4" s="235">
        <v>31.23</v>
      </c>
      <c r="K4" s="265" t="s">
        <v>181</v>
      </c>
      <c r="N4" s="209" t="str">
        <f>IF(J4&gt;'Moors League'!D9,'Lane 1 Team Sheet'!D4,J4-'Moors League'!D9)</f>
        <v>Michelle Laverick</v>
      </c>
      <c r="O4" s="209">
        <f>IF(J4&gt;'Moors League'!H9,'Lane 2 Team Sheet'!D4,J4-'Moors League'!H9)</f>
        <v>-1.9999999999999964</v>
      </c>
      <c r="P4" s="210">
        <f>IF(J4&gt;'Moors League'!L9,'Lane 3 Team Sheet'!D4,J4-'Moors League'!L9)</f>
        <v>-3.3199999999999967</v>
      </c>
      <c r="Q4" s="210">
        <f>IF(J4&gt;'Moors League'!P9,'Lane 4 Team Sheet'!D4,J4-'Moors League'!P9)</f>
        <v>-3.4499999999999993</v>
      </c>
      <c r="R4" s="211">
        <f>IF(J4&gt;'Moors League'!T9,'Lane 5 Team Sheet'!D4,Records!J4-'Moors League'!T9)</f>
        <v>-7.110000000000003</v>
      </c>
      <c r="S4" s="211">
        <f>IF(J4&gt;'Moors League'!X9,'Lane 6 Team Sheet'!D4,J4-'Moors League'!X9)</f>
        <v>-4.620000000000001</v>
      </c>
    </row>
    <row r="5" spans="1:19" s="96" customFormat="1" ht="21.75" customHeight="1">
      <c r="A5" s="236">
        <v>2</v>
      </c>
      <c r="B5" s="237" t="s">
        <v>136</v>
      </c>
      <c r="C5" s="238" t="s">
        <v>133</v>
      </c>
      <c r="D5" s="239" t="s">
        <v>134</v>
      </c>
      <c r="E5" s="240"/>
      <c r="F5" s="241">
        <v>1</v>
      </c>
      <c r="G5" s="242">
        <v>6</v>
      </c>
      <c r="H5" s="243">
        <v>19</v>
      </c>
      <c r="I5" s="266" t="s">
        <v>176</v>
      </c>
      <c r="J5" s="245">
        <v>28.11</v>
      </c>
      <c r="K5" s="267" t="s">
        <v>201</v>
      </c>
      <c r="N5" s="209" t="str">
        <f>IF(J5&gt;'Moors League'!D10,'Lane 1 Team Sheet'!D5,J5-'Moors League'!D10)</f>
        <v>Phil Horner</v>
      </c>
      <c r="O5" s="209">
        <f>IF(J5&gt;'Moors League'!H10,'Lane 2 Team Sheet'!D5,J5-'Moors League'!H10)</f>
        <v>-0.2699999999999996</v>
      </c>
      <c r="P5" s="210">
        <f>IF(J5&gt;'Moors League'!L10,'Lane 3 Team Sheet'!D5,J5-'Moors League'!L10)</f>
        <v>-3.0600000000000023</v>
      </c>
      <c r="Q5" s="210">
        <f>IF(J5&gt;'Moors League'!P10,'Lane 4 Team Sheet'!D5,J5-'Moors League'!P10)</f>
        <v>-0.879999999999999</v>
      </c>
      <c r="R5" s="211">
        <f>IF(J5&gt;'Moors League'!T10,'Lane 5 Team Sheet'!D5,Records!J5-'Moors League'!T10)</f>
        <v>-0.629999999999999</v>
      </c>
      <c r="S5" s="211">
        <f>IF(J5&gt;'Moors League'!X10,'Lane 6 Team Sheet'!D5,J5-'Moors League'!X10)</f>
        <v>-10.719999999999999</v>
      </c>
    </row>
    <row r="6" spans="1:19" s="96" customFormat="1" ht="21.75" customHeight="1">
      <c r="A6" s="246">
        <v>3</v>
      </c>
      <c r="B6" s="247" t="s">
        <v>132</v>
      </c>
      <c r="C6" s="248" t="s">
        <v>139</v>
      </c>
      <c r="D6" s="249" t="s">
        <v>140</v>
      </c>
      <c r="E6" s="244"/>
      <c r="F6" s="241">
        <v>22</v>
      </c>
      <c r="G6" s="242">
        <v>10</v>
      </c>
      <c r="H6" s="243">
        <v>16</v>
      </c>
      <c r="I6" s="266" t="s">
        <v>128</v>
      </c>
      <c r="J6" s="245">
        <v>32.95</v>
      </c>
      <c r="K6" s="267" t="s">
        <v>189</v>
      </c>
      <c r="N6" s="209" t="str">
        <f>IF(J6&gt;'Moors League'!D11,'Lane 1 Team Sheet'!D6,J6-'Moors League'!D11)</f>
        <v>Amelie Hall</v>
      </c>
      <c r="O6" s="209">
        <f>IF(J6&gt;'Moors League'!H11,'Lane 2 Team Sheet'!D6,J6-'Moors League'!H11)</f>
        <v>-8.419999999999995</v>
      </c>
      <c r="P6" s="210">
        <f>IF(J6&gt;'Moors League'!L11,'Lane 3 Team Sheet'!D6,J6-'Moors League'!L11)</f>
        <v>-3.799999999999997</v>
      </c>
      <c r="Q6" s="210">
        <f>IF(J6&gt;'Moors League'!P11,'Lane 4 Team Sheet'!D6,J6-'Moors League'!P11)</f>
        <v>-8.549999999999997</v>
      </c>
      <c r="R6" s="211">
        <f>IF(J6&gt;'Moors League'!T11,'Lane 5 Team Sheet'!D6,Records!J6-'Moors League'!T11)</f>
        <v>-12.469999999999999</v>
      </c>
      <c r="S6" s="211">
        <f>IF(J6&gt;'Moors League'!X11,'Lane 6 Team Sheet'!D6,J6-'Moors League'!X11)</f>
        <v>-11.479999999999997</v>
      </c>
    </row>
    <row r="7" spans="1:19" s="96" customFormat="1" ht="21.75" customHeight="1">
      <c r="A7" s="246">
        <v>4</v>
      </c>
      <c r="B7" s="247" t="s">
        <v>136</v>
      </c>
      <c r="C7" s="248" t="s">
        <v>139</v>
      </c>
      <c r="D7" s="249" t="s">
        <v>140</v>
      </c>
      <c r="E7" s="244"/>
      <c r="F7" s="241">
        <v>5</v>
      </c>
      <c r="G7" s="242">
        <v>4</v>
      </c>
      <c r="H7" s="243">
        <v>3</v>
      </c>
      <c r="I7" s="266" t="s">
        <v>137</v>
      </c>
      <c r="J7" s="245">
        <v>32.93</v>
      </c>
      <c r="K7" s="267" t="s">
        <v>143</v>
      </c>
      <c r="N7" s="209" t="str">
        <f>IF(J7&gt;'Moors League'!D12,'Lane 1 Team Sheet'!D7,J7-'Moors League'!D12)</f>
        <v>Cameron Bailey</v>
      </c>
      <c r="O7" s="209">
        <f>IF(J7&gt;'Moors League'!H12,'Lane 2 Team Sheet'!D7,J7-'Moors League'!H12)</f>
        <v>-4.899999999999999</v>
      </c>
      <c r="P7" s="210">
        <f>IF(J7&gt;'Moors League'!L12,'Lane 3 Team Sheet'!D7,J7-'Moors League'!L12)</f>
        <v>-9.100000000000001</v>
      </c>
      <c r="Q7" s="210">
        <f>IF(J7&gt;'Moors League'!P12,'Lane 4 Team Sheet'!D7,J7-'Moors League'!P12)</f>
        <v>-3.1199999999999974</v>
      </c>
      <c r="R7" s="211">
        <f>IF(J7&gt;'Moors League'!T12,'Lane 5 Team Sheet'!D7,Records!J7-'Moors League'!T12)</f>
        <v>-2.5700000000000003</v>
      </c>
      <c r="S7" s="211">
        <f>IF(J7&gt;'Moors League'!X12,'Lane 6 Team Sheet'!D7,J7-'Moors League'!X12)</f>
        <v>-27.04</v>
      </c>
    </row>
    <row r="8" spans="1:19" s="96" customFormat="1" ht="21.75" customHeight="1">
      <c r="A8" s="246">
        <v>5</v>
      </c>
      <c r="B8" s="247" t="s">
        <v>132</v>
      </c>
      <c r="C8" s="248" t="s">
        <v>144</v>
      </c>
      <c r="D8" s="249" t="s">
        <v>145</v>
      </c>
      <c r="E8" s="244"/>
      <c r="F8" s="241">
        <v>29</v>
      </c>
      <c r="G8" s="242">
        <v>6</v>
      </c>
      <c r="H8" s="243">
        <v>13</v>
      </c>
      <c r="I8" s="266" t="s">
        <v>85</v>
      </c>
      <c r="J8" s="245">
        <v>35.49</v>
      </c>
      <c r="K8" s="267" t="s">
        <v>181</v>
      </c>
      <c r="N8" s="209" t="str">
        <f>IF(J8&gt;'Moors League'!D13,'Lane 1 Team Sheet'!D8,J8-'Moors League'!D13)</f>
        <v>Shinobu Bartram</v>
      </c>
      <c r="O8" s="209">
        <f>IF(J8&gt;'Moors League'!H13,'Lane 2 Team Sheet'!D8,J8-'Moors League'!H13)</f>
        <v>-3.239999999999995</v>
      </c>
      <c r="P8" s="210">
        <f>IF(J8&gt;'Moors League'!L13,'Lane 3 Team Sheet'!D8,J8-'Moors League'!L13)</f>
        <v>-2.4299999999999997</v>
      </c>
      <c r="Q8" s="210">
        <f>IF(J8&gt;'Moors League'!P13,'Lane 4 Team Sheet'!D8,J8-'Moors League'!P13)</f>
        <v>-5.899999999999999</v>
      </c>
      <c r="R8" s="211">
        <f>IF(J8&gt;'Moors League'!T13,'Lane 5 Team Sheet'!D8,Records!J8-'Moors League'!T13)</f>
        <v>-4.789999999999999</v>
      </c>
      <c r="S8" s="211">
        <f>IF(J8&gt;'Moors League'!X13,'Lane 6 Team Sheet'!D8,J8-'Moors League'!X13)</f>
        <v>-5.609999999999999</v>
      </c>
    </row>
    <row r="9" spans="1:19" s="96" customFormat="1" ht="21.75" customHeight="1">
      <c r="A9" s="246">
        <v>6</v>
      </c>
      <c r="B9" s="247" t="s">
        <v>136</v>
      </c>
      <c r="C9" s="248" t="s">
        <v>144</v>
      </c>
      <c r="D9" s="249" t="s">
        <v>145</v>
      </c>
      <c r="E9" s="244"/>
      <c r="F9" s="241">
        <v>18</v>
      </c>
      <c r="G9" s="242">
        <v>5</v>
      </c>
      <c r="H9" s="243">
        <v>19</v>
      </c>
      <c r="I9" s="266" t="s">
        <v>176</v>
      </c>
      <c r="J9" s="245">
        <v>30.78</v>
      </c>
      <c r="K9" s="267" t="s">
        <v>200</v>
      </c>
      <c r="N9" s="209" t="str">
        <f>IF(J9&gt;'Moors League'!D14,'Lane 1 Team Sheet'!D9,J9-'Moors League'!D14)</f>
        <v>Lewis Horner</v>
      </c>
      <c r="O9" s="209">
        <f>IF(J9&gt;'Moors League'!H14,'Lane 2 Team Sheet'!D9,J9-'Moors League'!H14)</f>
        <v>-0.6899999999999977</v>
      </c>
      <c r="P9" s="210">
        <f>IF(J9&gt;'Moors League'!L14,'Lane 3 Team Sheet'!D9,J9-'Moors League'!L14)</f>
        <v>-1.8200000000000003</v>
      </c>
      <c r="Q9" s="210">
        <f>IF(J9&gt;'Moors League'!P14,'Lane 4 Team Sheet'!D9,J9-'Moors League'!P14)</f>
        <v>-8.100000000000001</v>
      </c>
      <c r="R9" s="211">
        <f>IF(J9&gt;'Moors League'!T14,'Lane 5 Team Sheet'!D9,Records!J9-'Moors League'!T14)</f>
        <v>-7.109999999999999</v>
      </c>
      <c r="S9" s="211">
        <f>IF(J9&gt;'Moors League'!X14,'Lane 6 Team Sheet'!D9,J9-'Moors League'!X14)</f>
        <v>-6.810000000000002</v>
      </c>
    </row>
    <row r="10" spans="1:19" s="96" customFormat="1" ht="21.75" customHeight="1">
      <c r="A10" s="246">
        <v>7</v>
      </c>
      <c r="B10" s="247" t="s">
        <v>132</v>
      </c>
      <c r="C10" s="248" t="s">
        <v>148</v>
      </c>
      <c r="D10" s="249" t="s">
        <v>149</v>
      </c>
      <c r="E10" s="244"/>
      <c r="F10" s="241">
        <v>21</v>
      </c>
      <c r="G10" s="242">
        <v>6</v>
      </c>
      <c r="H10" s="243">
        <v>8</v>
      </c>
      <c r="I10" s="266" t="s">
        <v>141</v>
      </c>
      <c r="J10" s="245">
        <v>14.87</v>
      </c>
      <c r="K10" s="267" t="s">
        <v>142</v>
      </c>
      <c r="N10" s="209" t="str">
        <f>IF(J10&gt;'Moors League'!D15,'Lane 1 Team Sheet'!D10,J10-'Moors League'!D15)</f>
        <v>Louisa Philips</v>
      </c>
      <c r="O10" s="209">
        <f>IF(J10&gt;'Moors League'!H15,'Lane 2 Team Sheet'!D10,J10-'Moors League'!H15)</f>
        <v>-2.959999999999999</v>
      </c>
      <c r="P10" s="210">
        <f>IF(J10&gt;'Moors League'!L15,'Lane 3 Team Sheet'!D10,J10-'Moors League'!L15)</f>
        <v>-3.570000000000002</v>
      </c>
      <c r="Q10" s="210">
        <f>IF(J10&gt;'Moors League'!P15,'Lane 4 Team Sheet'!D10,J10-'Moors League'!P15)</f>
        <v>-1.1899999999999995</v>
      </c>
      <c r="R10" s="211">
        <f>IF(J10&gt;'Moors League'!T15,'Lane 5 Team Sheet'!D10,Records!J10-'Moors League'!T15)</f>
        <v>-3.910000000000002</v>
      </c>
      <c r="S10" s="211">
        <f>IF(J10&gt;'Moors League'!X15,'Lane 6 Team Sheet'!D10,J10-'Moors League'!X15)</f>
        <v>-7.029999999999999</v>
      </c>
    </row>
    <row r="11" spans="1:19" s="96" customFormat="1" ht="21.75" customHeight="1">
      <c r="A11" s="246">
        <v>8</v>
      </c>
      <c r="B11" s="247" t="s">
        <v>136</v>
      </c>
      <c r="C11" s="248" t="s">
        <v>148</v>
      </c>
      <c r="D11" s="249" t="s">
        <v>149</v>
      </c>
      <c r="E11" s="244"/>
      <c r="F11" s="241">
        <v>18</v>
      </c>
      <c r="G11" s="242">
        <v>6</v>
      </c>
      <c r="H11" s="243">
        <v>16</v>
      </c>
      <c r="I11" s="266" t="s">
        <v>151</v>
      </c>
      <c r="J11" s="245">
        <v>14.84</v>
      </c>
      <c r="K11" s="267" t="s">
        <v>192</v>
      </c>
      <c r="N11" s="209" t="str">
        <f>IF(J11&gt;'Moors League'!D16,'Lane 1 Team Sheet'!D11,J11-'Moors League'!D16)</f>
        <v>Caine Knapper</v>
      </c>
      <c r="O11" s="209">
        <f>IF(J11&gt;'Moors League'!H16,'Lane 2 Team Sheet'!D11,J11-'Moors League'!H16)</f>
        <v>-3.3099999999999987</v>
      </c>
      <c r="P11" s="210">
        <f>IF(J11&gt;'Moors League'!L16,'Lane 3 Team Sheet'!D11,J11-'Moors League'!L16)</f>
        <v>-1.6900000000000013</v>
      </c>
      <c r="Q11" s="210">
        <f>IF(J11&gt;'Moors League'!P16,'Lane 4 Team Sheet'!D11,J11-'Moors League'!P16)</f>
        <v>-2.3999999999999986</v>
      </c>
      <c r="R11" s="211">
        <f>IF(J11&gt;'Moors League'!T16,'Lane 5 Team Sheet'!D11,Records!J11-'Moors League'!T16)</f>
        <v>-3.6099999999999994</v>
      </c>
      <c r="S11" s="211">
        <f>IF(J11&gt;'Moors League'!X16,'Lane 6 Team Sheet'!D11,J11-'Moors League'!X16)</f>
        <v>-6.5</v>
      </c>
    </row>
    <row r="12" spans="1:19" s="96" customFormat="1" ht="21.75" customHeight="1">
      <c r="A12" s="246">
        <v>9</v>
      </c>
      <c r="B12" s="247" t="s">
        <v>132</v>
      </c>
      <c r="C12" s="248" t="s">
        <v>150</v>
      </c>
      <c r="D12" s="249" t="s">
        <v>134</v>
      </c>
      <c r="E12" s="244"/>
      <c r="F12" s="241">
        <v>25</v>
      </c>
      <c r="G12" s="242">
        <v>3</v>
      </c>
      <c r="H12" s="243">
        <v>17</v>
      </c>
      <c r="I12" s="266" t="s">
        <v>176</v>
      </c>
      <c r="J12" s="245">
        <v>32.56</v>
      </c>
      <c r="K12" s="267" t="s">
        <v>197</v>
      </c>
      <c r="N12" s="209" t="str">
        <f>IF(J12&gt;'Moors League'!D17,'Lane 1 Team Sheet'!D12,J12-'Moors League'!D17)</f>
        <v>Shinobu Bartram</v>
      </c>
      <c r="O12" s="209">
        <f>IF(J12&gt;'Moors League'!H17,'Lane 2 Team Sheet'!D12,J12-'Moors League'!H17)</f>
        <v>-5.210000000000001</v>
      </c>
      <c r="P12" s="210">
        <f>IF(J12&gt;'Moors League'!L17,'Lane 3 Team Sheet'!D12,J12-'Moors League'!L17)</f>
        <v>-4.909999999999997</v>
      </c>
      <c r="Q12" s="210">
        <f>IF(J12&gt;'Moors League'!P17,'Lane 4 Team Sheet'!D12,J12-'Moors League'!P17)</f>
        <v>-0.6199999999999974</v>
      </c>
      <c r="R12" s="211">
        <f>IF(J12&gt;'Moors League'!T17,'Lane 5 Team Sheet'!D12,Records!J12-'Moors League'!T17)</f>
        <v>-5.839999999999996</v>
      </c>
      <c r="S12" s="211">
        <f>IF(J12&gt;'Moors League'!X17,'Lane 6 Team Sheet'!D12,J12-'Moors League'!X17)</f>
        <v>-7.659999999999997</v>
      </c>
    </row>
    <row r="13" spans="1:19" s="96" customFormat="1" ht="21.75" customHeight="1">
      <c r="A13" s="246">
        <v>10</v>
      </c>
      <c r="B13" s="247" t="s">
        <v>136</v>
      </c>
      <c r="C13" s="248" t="s">
        <v>150</v>
      </c>
      <c r="D13" s="249" t="s">
        <v>134</v>
      </c>
      <c r="E13" s="244"/>
      <c r="F13" s="241">
        <v>29</v>
      </c>
      <c r="G13" s="242">
        <v>10</v>
      </c>
      <c r="H13" s="243">
        <v>5</v>
      </c>
      <c r="I13" s="266" t="s">
        <v>137</v>
      </c>
      <c r="J13" s="245">
        <v>30.9</v>
      </c>
      <c r="K13" s="267" t="s">
        <v>138</v>
      </c>
      <c r="N13" s="209" t="str">
        <f>IF(J13&gt;'Moors League'!D18,'Lane 1 Team Sheet'!D13,J13-'Moors League'!D18)</f>
        <v>George Bashford </v>
      </c>
      <c r="O13" s="209">
        <f>IF(J13&gt;'Moors League'!H18,'Lane 2 Team Sheet'!D13,J13-'Moors League'!H18)</f>
        <v>-7.640000000000001</v>
      </c>
      <c r="P13" s="210">
        <f>IF(J13&gt;'Moors League'!L18,'Lane 3 Team Sheet'!D13,J13-'Moors League'!L18)</f>
        <v>-2.6700000000000017</v>
      </c>
      <c r="Q13" s="210">
        <f>IF(J13&gt;'Moors League'!P18,'Lane 4 Team Sheet'!D13,J13-'Moors League'!P18)</f>
        <v>-0.5400000000000027</v>
      </c>
      <c r="R13" s="211">
        <f>IF(J13&gt;'Moors League'!T18,'Lane 5 Team Sheet'!D13,Records!J13-'Moors League'!T18)</f>
        <v>-3.8299999999999983</v>
      </c>
      <c r="S13" s="211">
        <f>IF(J13&gt;'Moors League'!X18,'Lane 6 Team Sheet'!D13,J13-'Moors League'!X18)</f>
        <v>-3.3500000000000014</v>
      </c>
    </row>
    <row r="14" spans="1:19" s="96" customFormat="1" ht="21.75" customHeight="1">
      <c r="A14" s="246">
        <v>11</v>
      </c>
      <c r="B14" s="247" t="s">
        <v>132</v>
      </c>
      <c r="C14" s="248" t="s">
        <v>133</v>
      </c>
      <c r="D14" s="249" t="s">
        <v>152</v>
      </c>
      <c r="E14" s="244"/>
      <c r="F14" s="241">
        <v>1</v>
      </c>
      <c r="G14" s="242">
        <v>6</v>
      </c>
      <c r="H14" s="243">
        <v>19</v>
      </c>
      <c r="I14" s="266" t="s">
        <v>176</v>
      </c>
      <c r="J14" s="245" t="s">
        <v>205</v>
      </c>
      <c r="K14" s="268"/>
      <c r="N14" s="209" t="str">
        <f>IF(J14&gt;'Moors League'!D19,"Record","X")</f>
        <v>Record</v>
      </c>
      <c r="O14" s="209" t="str">
        <f>IF(J14&gt;'Moors League'!H19,"Record","X")</f>
        <v>X</v>
      </c>
      <c r="P14" s="210" t="str">
        <f>IF(J14&gt;'Moors League'!L19,"Record","X")</f>
        <v>X</v>
      </c>
      <c r="Q14" s="210" t="str">
        <f>IF(J14&gt;'Moors League'!P19,"Record","X")</f>
        <v>X</v>
      </c>
      <c r="R14" s="211" t="str">
        <f>IF(J14&gt;'Moors League'!T19,"Record","X")</f>
        <v>X</v>
      </c>
      <c r="S14" s="211" t="str">
        <f>IF(J14&gt;'Moors League'!X19,"Record","X")</f>
        <v>X</v>
      </c>
    </row>
    <row r="15" spans="1:19" s="96" customFormat="1" ht="21.75" customHeight="1">
      <c r="A15" s="246">
        <v>12</v>
      </c>
      <c r="B15" s="247" t="s">
        <v>136</v>
      </c>
      <c r="C15" s="248" t="s">
        <v>133</v>
      </c>
      <c r="D15" s="249" t="s">
        <v>152</v>
      </c>
      <c r="E15" s="244"/>
      <c r="F15" s="241">
        <v>29</v>
      </c>
      <c r="G15" s="242">
        <v>6</v>
      </c>
      <c r="H15" s="243">
        <v>19</v>
      </c>
      <c r="I15" s="266" t="s">
        <v>16</v>
      </c>
      <c r="J15" s="245">
        <v>52.57</v>
      </c>
      <c r="K15" s="268"/>
      <c r="N15" s="209" t="str">
        <f>IF(J15&gt;'Moors League'!D20,"Record","X")</f>
        <v>Record</v>
      </c>
      <c r="O15" s="353" t="str">
        <f>IF(J15&gt;'Moors League'!H20,"Record","X")</f>
        <v>Record</v>
      </c>
      <c r="P15" s="210" t="str">
        <f>IF(J15&gt;'Moors League'!L20,"Record","X")</f>
        <v>X</v>
      </c>
      <c r="Q15" s="210" t="str">
        <f>IF(J15&gt;'Moors League'!P20,"Record","X")</f>
        <v>X</v>
      </c>
      <c r="R15" s="355" t="str">
        <f>IF(J15&gt;'Moors League'!T20,"Record","X")</f>
        <v>Record</v>
      </c>
      <c r="S15" s="211" t="str">
        <f>IF(J15&gt;'Moors League'!X20,"Record","X")</f>
        <v>X</v>
      </c>
    </row>
    <row r="16" spans="1:19" s="96" customFormat="1" ht="21.75" customHeight="1">
      <c r="A16" s="236">
        <v>13</v>
      </c>
      <c r="B16" s="237" t="s">
        <v>132</v>
      </c>
      <c r="C16" s="238" t="s">
        <v>139</v>
      </c>
      <c r="D16" s="239" t="s">
        <v>153</v>
      </c>
      <c r="E16" s="240"/>
      <c r="F16" s="241">
        <v>25</v>
      </c>
      <c r="G16" s="242">
        <v>6</v>
      </c>
      <c r="H16" s="243">
        <v>16</v>
      </c>
      <c r="I16" s="266" t="s">
        <v>128</v>
      </c>
      <c r="J16" s="245">
        <v>59.06</v>
      </c>
      <c r="K16" s="268"/>
      <c r="N16" s="209" t="str">
        <f>IF(J16&gt;'Moors League'!D21,"Record","X")</f>
        <v>Record</v>
      </c>
      <c r="O16" s="209" t="str">
        <f>IF(J16&gt;'Moors League'!H21,"Record","X")</f>
        <v>X</v>
      </c>
      <c r="P16" s="210" t="str">
        <f>IF(J16&gt;'Moors League'!L21,"Record","X")</f>
        <v>X</v>
      </c>
      <c r="Q16" s="210" t="str">
        <f>IF(J16&gt;'Moors League'!P21,"Record","X")</f>
        <v>X</v>
      </c>
      <c r="R16" s="211" t="str">
        <f>IF(J16&gt;'Moors League'!T21,"Record","X")</f>
        <v>X</v>
      </c>
      <c r="S16" s="211" t="str">
        <f>IF(J16&gt;'Moors League'!X21,"Record","X")</f>
        <v>X</v>
      </c>
    </row>
    <row r="17" spans="1:19" s="96" customFormat="1" ht="21.75" customHeight="1">
      <c r="A17" s="246">
        <v>14</v>
      </c>
      <c r="B17" s="247" t="s">
        <v>136</v>
      </c>
      <c r="C17" s="248" t="s">
        <v>139</v>
      </c>
      <c r="D17" s="249" t="s">
        <v>153</v>
      </c>
      <c r="E17" s="244"/>
      <c r="F17" s="241">
        <v>30</v>
      </c>
      <c r="G17" s="242">
        <v>6</v>
      </c>
      <c r="H17" s="243">
        <v>12</v>
      </c>
      <c r="I17" s="266" t="s">
        <v>135</v>
      </c>
      <c r="J17" s="245">
        <v>58.82</v>
      </c>
      <c r="K17" s="268"/>
      <c r="N17" s="209" t="str">
        <f>IF(J17&gt;'Moors League'!D22,"Record","X")</f>
        <v>Record</v>
      </c>
      <c r="O17" s="209" t="str">
        <f>IF(J17&gt;'Moors League'!H22,"Record","X")</f>
        <v>X</v>
      </c>
      <c r="P17" s="210" t="str">
        <f>IF(J17&gt;'Moors League'!L22,"Record","X")</f>
        <v>X</v>
      </c>
      <c r="Q17" s="210" t="str">
        <f>IF(J17&gt;'Moors League'!P22,"Record","X")</f>
        <v>X</v>
      </c>
      <c r="R17" s="211" t="str">
        <f>IF(J17&gt;'Moors League'!T22,"Record","X")</f>
        <v>X</v>
      </c>
      <c r="S17" s="211" t="str">
        <f>IF(J17&gt;'Moors League'!X22,"Record","X")</f>
        <v>X</v>
      </c>
    </row>
    <row r="18" spans="1:19" s="96" customFormat="1" ht="21.75" customHeight="1">
      <c r="A18" s="246">
        <v>15</v>
      </c>
      <c r="B18" s="247" t="s">
        <v>132</v>
      </c>
      <c r="C18" s="248" t="s">
        <v>150</v>
      </c>
      <c r="D18" s="249" t="s">
        <v>145</v>
      </c>
      <c r="E18" s="244"/>
      <c r="F18" s="241">
        <v>15</v>
      </c>
      <c r="G18" s="242">
        <v>3</v>
      </c>
      <c r="H18" s="243">
        <v>97</v>
      </c>
      <c r="I18" s="266" t="s">
        <v>135</v>
      </c>
      <c r="J18" s="245">
        <v>36.49</v>
      </c>
      <c r="K18" s="267" t="s">
        <v>154</v>
      </c>
      <c r="N18" s="209" t="str">
        <f>IF(J18&gt;'Moors League'!D23,'Lane 1 Team Sheet'!D18,J18-'Moors League'!D23)</f>
        <v>Lillie Hall</v>
      </c>
      <c r="O18" s="209">
        <f>IF(J18&gt;'Moors League'!H23,'Lane 2 Team Sheet'!D22,J18-'Moors League'!H23)</f>
        <v>-2.769999999999996</v>
      </c>
      <c r="P18" s="210">
        <f>IF(J18&gt;'Moors League'!L23,'Lane 3 Team Sheet'!D22,J18-'Moors League'!L23)</f>
        <v>-4.769999999999996</v>
      </c>
      <c r="Q18" s="210">
        <f>IF(J18&gt;'Moors League'!P23,'Lane 4 Team Sheet'!D22,J18-'Moors League'!P23)</f>
        <v>-5.119999999999997</v>
      </c>
      <c r="R18" s="211">
        <f>IF(J18&gt;'Moors League'!T23,'Lane 5 Team Sheet'!D22,Records!J18-'Moors League'!T23)</f>
        <v>-4.049999999999997</v>
      </c>
      <c r="S18" s="211">
        <f>IF(J18&gt;'Moors League'!X23,'Lane 6 Team Sheet'!D22,J18-'Moors League'!X23)</f>
        <v>-5.280000000000001</v>
      </c>
    </row>
    <row r="19" spans="1:19" s="96" customFormat="1" ht="21.75" customHeight="1">
      <c r="A19" s="246">
        <v>16</v>
      </c>
      <c r="B19" s="247" t="s">
        <v>136</v>
      </c>
      <c r="C19" s="248" t="s">
        <v>150</v>
      </c>
      <c r="D19" s="249" t="s">
        <v>145</v>
      </c>
      <c r="E19" s="244"/>
      <c r="F19" s="241">
        <v>29</v>
      </c>
      <c r="G19" s="242">
        <v>6</v>
      </c>
      <c r="H19" s="243">
        <v>2</v>
      </c>
      <c r="I19" s="266" t="s">
        <v>141</v>
      </c>
      <c r="J19" s="245">
        <v>33.88</v>
      </c>
      <c r="K19" s="267" t="s">
        <v>155</v>
      </c>
      <c r="N19" s="209" t="str">
        <f>IF(J19&gt;'Moors League'!D24,'Lane 1 Team Sheet'!D19,J19-'Moors League'!D24)</f>
        <v>Amilie Hall</v>
      </c>
      <c r="O19" s="209">
        <f>IF(J19&gt;'Moors League'!H24,'Lane 2 Team Sheet'!D23,J19-'Moors League'!H24)</f>
        <v>-19.189999999999998</v>
      </c>
      <c r="P19" s="210">
        <f>IF(J19&gt;'Moors League'!L24,'Lane 3 Team Sheet'!D23,J19-'Moors League'!L24)</f>
        <v>-4.6299999999999955</v>
      </c>
      <c r="Q19" s="210">
        <f>IF(J19&gt;'Moors League'!P24,'Lane 4 Team Sheet'!D23,J19-'Moors League'!P24)</f>
        <v>-2.489999999999995</v>
      </c>
      <c r="R19" s="211">
        <f>IF(J19&gt;'Moors League'!T24,'Lane 5 Team Sheet'!D23,Records!J19-'Moors League'!T24)</f>
        <v>-8.719999999999999</v>
      </c>
      <c r="S19" s="211">
        <f>IF(J19&gt;'Moors League'!X24,'Lane 6 Team Sheet'!D23,J19-'Moors League'!X24)</f>
        <v>-3.8599999999999994</v>
      </c>
    </row>
    <row r="20" spans="1:19" s="96" customFormat="1" ht="21.75" customHeight="1">
      <c r="A20" s="246">
        <v>17</v>
      </c>
      <c r="B20" s="247" t="s">
        <v>132</v>
      </c>
      <c r="C20" s="248" t="s">
        <v>148</v>
      </c>
      <c r="D20" s="249" t="s">
        <v>156</v>
      </c>
      <c r="E20" s="244"/>
      <c r="F20" s="241">
        <v>17</v>
      </c>
      <c r="G20" s="242">
        <v>10</v>
      </c>
      <c r="H20" s="243">
        <v>15</v>
      </c>
      <c r="I20" s="266" t="s">
        <v>128</v>
      </c>
      <c r="J20" s="245">
        <v>17.51</v>
      </c>
      <c r="K20" s="267" t="s">
        <v>189</v>
      </c>
      <c r="N20" s="209" t="str">
        <f>IF(J20&gt;'Moors League'!D25,'Lane 1 Team Sheet'!D20,J20-'Moors League'!D25)</f>
        <v>Lewis Taylor </v>
      </c>
      <c r="O20" s="209">
        <f>IF(J20&gt;'Moors League'!H25,'Lane 2 Team Sheet'!D24,J20-'Moors League'!H25)</f>
        <v>-3.889999999999997</v>
      </c>
      <c r="P20" s="210">
        <f>IF(J20&gt;'Moors League'!L25,'Lane 3 Team Sheet'!D24,J20-'Moors League'!L25)</f>
        <v>-5.259999999999998</v>
      </c>
      <c r="Q20" s="210">
        <f>IF(J20&gt;'Moors League'!P25,'Lane 4 Team Sheet'!D24,J20-'Moors League'!P25)</f>
        <v>-1.9699999999999989</v>
      </c>
      <c r="R20" s="211">
        <f>IF(J20&gt;'Moors League'!T25,'Lane 5 Team Sheet'!D24,Records!J20-'Moors League'!T25)</f>
        <v>-6.02</v>
      </c>
      <c r="S20" s="211">
        <f>IF(J20&gt;'Moors League'!X25,'Lane 6 Team Sheet'!D24,J20-'Moors League'!X25)</f>
        <v>-12.509999999999998</v>
      </c>
    </row>
    <row r="21" spans="1:19" s="96" customFormat="1" ht="21.75" customHeight="1">
      <c r="A21" s="246">
        <v>18</v>
      </c>
      <c r="B21" s="247" t="s">
        <v>136</v>
      </c>
      <c r="C21" s="248" t="s">
        <v>148</v>
      </c>
      <c r="D21" s="249" t="s">
        <v>156</v>
      </c>
      <c r="E21" s="244"/>
      <c r="F21" s="241">
        <v>25</v>
      </c>
      <c r="G21" s="242">
        <v>6</v>
      </c>
      <c r="H21" s="243">
        <v>16</v>
      </c>
      <c r="I21" s="266" t="s">
        <v>128</v>
      </c>
      <c r="J21" s="245">
        <v>17.65</v>
      </c>
      <c r="K21" s="267" t="s">
        <v>192</v>
      </c>
      <c r="N21" s="209" t="str">
        <f>IF(J21&gt;'Moors League'!D26,'Lane 1 Team Sheet'!D21,J21-'Moors League'!D26)</f>
        <v>Peter Stephenson </v>
      </c>
      <c r="O21" s="209">
        <f>IF(J21&gt;'Moors League'!H26,'Lane 2 Team Sheet'!D25,J21-'Moors League'!H26)</f>
        <v>-6.080000000000002</v>
      </c>
      <c r="P21" s="210">
        <f>IF(J21&gt;'Moors League'!L26,'Lane 3 Team Sheet'!D25,J21-'Moors League'!L26)</f>
        <v>-2.5700000000000003</v>
      </c>
      <c r="Q21" s="210">
        <f>IF(J21&gt;'Moors League'!P26,'Lane 4 Team Sheet'!D25,J21-'Moors League'!P26)</f>
        <v>-3.34</v>
      </c>
      <c r="R21" s="211">
        <f>IF(J21&gt;'Moors League'!T26,'Lane 5 Team Sheet'!D25,Records!J21-'Moors League'!T26)</f>
        <v>-3.400000000000002</v>
      </c>
      <c r="S21" s="211">
        <f>IF(J21&gt;'Moors League'!X26,'Lane 6 Team Sheet'!D25,J21-'Moors League'!X26)</f>
        <v>-7.420000000000002</v>
      </c>
    </row>
    <row r="22" spans="1:19" s="96" customFormat="1" ht="21.75" customHeight="1">
      <c r="A22" s="246">
        <v>19</v>
      </c>
      <c r="B22" s="247" t="s">
        <v>132</v>
      </c>
      <c r="C22" s="248" t="s">
        <v>144</v>
      </c>
      <c r="D22" s="249" t="s">
        <v>140</v>
      </c>
      <c r="E22" s="244"/>
      <c r="F22" s="241">
        <v>14</v>
      </c>
      <c r="G22" s="242">
        <v>10</v>
      </c>
      <c r="H22" s="243">
        <v>6</v>
      </c>
      <c r="I22" s="266" t="s">
        <v>146</v>
      </c>
      <c r="J22" s="245">
        <v>31.01</v>
      </c>
      <c r="K22" s="267" t="s">
        <v>157</v>
      </c>
      <c r="N22" s="209" t="str">
        <f>IF(J22&gt;'Moors League'!D27,'Lane 1 Team Sheet'!D22,J22-'Moors League'!D27)</f>
        <v>Shinobu Bartram</v>
      </c>
      <c r="O22" s="209">
        <f>IF(J22&gt;'Moors League'!H27,'Lane 2 Team Sheet'!D26,J22-'Moors League'!H27)</f>
        <v>-1.2899999999999956</v>
      </c>
      <c r="P22" s="210">
        <f>IF(J22&gt;'Moors League'!L27,'Lane 3 Team Sheet'!D26,J22-'Moors League'!L27)</f>
        <v>-1.0100000000000016</v>
      </c>
      <c r="Q22" s="210">
        <f>IF(J22&gt;'Moors League'!P27,'Lane 4 Team Sheet'!D26,J22-'Moors League'!P27)</f>
        <v>-1.379999999999999</v>
      </c>
      <c r="R22" s="211">
        <f>IF(J22&gt;'Moors League'!T27,'Lane 5 Team Sheet'!D26,Records!J22-'Moors League'!T27)</f>
        <v>-7.440000000000001</v>
      </c>
      <c r="S22" s="211">
        <f>IF(J22&gt;'Moors League'!X27,'Lane 6 Team Sheet'!D26,J22-'Moors League'!X27)</f>
        <v>-5.389999999999997</v>
      </c>
    </row>
    <row r="23" spans="1:19" s="96" customFormat="1" ht="21.75" customHeight="1">
      <c r="A23" s="246">
        <v>20</v>
      </c>
      <c r="B23" s="247" t="s">
        <v>136</v>
      </c>
      <c r="C23" s="248" t="s">
        <v>144</v>
      </c>
      <c r="D23" s="249" t="s">
        <v>140</v>
      </c>
      <c r="E23" s="244"/>
      <c r="F23" s="241">
        <v>11</v>
      </c>
      <c r="G23" s="242">
        <v>10</v>
      </c>
      <c r="H23" s="243">
        <v>8</v>
      </c>
      <c r="I23" s="266" t="s">
        <v>137</v>
      </c>
      <c r="J23" s="245">
        <v>27.67</v>
      </c>
      <c r="K23" s="267" t="s">
        <v>138</v>
      </c>
      <c r="N23" s="209" t="str">
        <f>IF(J23&gt;'Moors League'!D28,'Lane 1 Team Sheet'!D23,J23-'Moors League'!D28)</f>
        <v>Lewis Horner</v>
      </c>
      <c r="O23" s="209">
        <f>IF(J23&gt;'Moors League'!H28,'Lane 2 Team Sheet'!D27,J23-'Moors League'!H28)</f>
        <v>-3.09</v>
      </c>
      <c r="P23" s="210">
        <f>IF(J23&gt;'Moors League'!L28,'Lane 3 Team Sheet'!D27,J23-'Moors League'!L28)</f>
        <v>-2.3199999999999967</v>
      </c>
      <c r="Q23" s="210">
        <f>IF(J23&gt;'Moors League'!P28,'Lane 4 Team Sheet'!D27,J23-'Moors League'!P28)</f>
        <v>-7.82</v>
      </c>
      <c r="R23" s="211">
        <f>IF(J23&gt;'Moors League'!T28,'Lane 5 Team Sheet'!D27,Records!J23-'Moors League'!T28)</f>
        <v>-0.7799999999999976</v>
      </c>
      <c r="S23" s="211">
        <f>IF(J23&gt;'Moors League'!X28,'Lane 6 Team Sheet'!D27,J23-'Moors League'!X28)</f>
        <v>-5.689999999999998</v>
      </c>
    </row>
    <row r="24" spans="1:19" s="96" customFormat="1" ht="21.75" customHeight="1">
      <c r="A24" s="246">
        <v>21</v>
      </c>
      <c r="B24" s="247" t="s">
        <v>132</v>
      </c>
      <c r="C24" s="248" t="s">
        <v>139</v>
      </c>
      <c r="D24" s="249" t="s">
        <v>158</v>
      </c>
      <c r="E24" s="244"/>
      <c r="F24" s="241">
        <v>4</v>
      </c>
      <c r="G24" s="242">
        <v>7</v>
      </c>
      <c r="H24" s="243">
        <v>9</v>
      </c>
      <c r="I24" s="266" t="s">
        <v>137</v>
      </c>
      <c r="J24" s="245">
        <v>29.73</v>
      </c>
      <c r="K24" s="267" t="s">
        <v>159</v>
      </c>
      <c r="N24" s="209" t="str">
        <f>IF(J24&gt;'Moors League'!D29,'Lane 1 Team Sheet'!D24,J24-'Moors League'!D29)</f>
        <v>Chloe Farrar </v>
      </c>
      <c r="O24" s="209">
        <f>IF(J24&gt;'Moors League'!H29,'Lane 2 Team Sheet'!D28,J24-'Moors League'!H29)</f>
        <v>-10.129999999999999</v>
      </c>
      <c r="P24" s="210">
        <f>IF(J24&gt;'Moors League'!L29,'Lane 3 Team Sheet'!D28,J24-'Moors League'!L29)</f>
        <v>-3.0500000000000007</v>
      </c>
      <c r="Q24" s="210">
        <f>IF(J24&gt;'Moors League'!P29,'Lane 4 Team Sheet'!D28,J24-'Moors League'!P29)</f>
        <v>-7.809999999999999</v>
      </c>
      <c r="R24" s="211">
        <f>IF(J24&gt;'Moors League'!T29,'Lane 5 Team Sheet'!D28,Records!J24-'Moors League'!T29)</f>
        <v>-7.319999999999997</v>
      </c>
      <c r="S24" s="211">
        <f>IF(J24&gt;'Moors League'!X29,'Lane 6 Team Sheet'!D28,J24-'Moors League'!X29)</f>
        <v>-13.069999999999997</v>
      </c>
    </row>
    <row r="25" spans="1:19" s="96" customFormat="1" ht="21.75" customHeight="1">
      <c r="A25" s="246">
        <v>22</v>
      </c>
      <c r="B25" s="247" t="s">
        <v>136</v>
      </c>
      <c r="C25" s="248" t="s">
        <v>139</v>
      </c>
      <c r="D25" s="249" t="s">
        <v>158</v>
      </c>
      <c r="E25" s="244"/>
      <c r="F25" s="241">
        <v>5</v>
      </c>
      <c r="G25" s="242">
        <v>10</v>
      </c>
      <c r="H25" s="243">
        <v>3</v>
      </c>
      <c r="I25" s="266" t="s">
        <v>137</v>
      </c>
      <c r="J25" s="245">
        <v>29.07</v>
      </c>
      <c r="K25" s="267" t="s">
        <v>143</v>
      </c>
      <c r="N25" s="209" t="str">
        <f>IF(J25&gt;'Moors League'!D30,'Lane 1 Team Sheet'!D25,J25-'Moors League'!D30)</f>
        <v>William Colebrook</v>
      </c>
      <c r="O25" s="209">
        <f>IF(J25&gt;'Moors League'!H30,'Lane 2 Team Sheet'!D29,J25-'Moors League'!H30)</f>
        <v>-3.9399999999999977</v>
      </c>
      <c r="P25" s="210">
        <f>IF(J25&gt;'Moors League'!L30,'Lane 3 Team Sheet'!D29,J25-'Moors League'!L30)</f>
        <v>-6.18</v>
      </c>
      <c r="Q25" s="210">
        <f>IF(J25&gt;'Moors League'!P30,'Lane 4 Team Sheet'!D29,J25-'Moors League'!P30)</f>
        <v>-4.289999999999999</v>
      </c>
      <c r="R25" s="211">
        <f>IF(J25&gt;'Moors League'!T30,'Lane 5 Team Sheet'!D29,Records!J25-'Moors League'!T30)</f>
        <v>-3.8299999999999983</v>
      </c>
      <c r="S25" s="211">
        <f>IF(J25&gt;'Moors League'!X30,'Lane 6 Team Sheet'!D29,J25-'Moors League'!X30)</f>
        <v>-9.990000000000002</v>
      </c>
    </row>
    <row r="26" spans="1:19" s="96" customFormat="1" ht="21.75" customHeight="1">
      <c r="A26" s="246">
        <v>23</v>
      </c>
      <c r="B26" s="247" t="s">
        <v>132</v>
      </c>
      <c r="C26" s="248" t="s">
        <v>133</v>
      </c>
      <c r="D26" s="249" t="s">
        <v>145</v>
      </c>
      <c r="E26" s="244"/>
      <c r="F26" s="241">
        <v>9</v>
      </c>
      <c r="G26" s="242">
        <v>6</v>
      </c>
      <c r="H26" s="243">
        <v>1</v>
      </c>
      <c r="I26" s="266" t="s">
        <v>146</v>
      </c>
      <c r="J26" s="245">
        <v>34.76</v>
      </c>
      <c r="K26" s="267" t="s">
        <v>160</v>
      </c>
      <c r="N26" s="209" t="str">
        <f>IF(J26&gt;'Moors League'!D31,'Lane 1 Team Sheet'!D26,J26-'Moors League'!D31)</f>
        <v>Daisey Muirhead </v>
      </c>
      <c r="O26" s="209">
        <f>IF(J26&gt;'Moors League'!H31,'Lane 2 Team Sheet'!D30,J26-'Moors League'!H31)</f>
        <v>-4.990000000000002</v>
      </c>
      <c r="P26" s="210">
        <f>IF(J26&gt;'Moors League'!L31,'Lane 3 Team Sheet'!D30,J26-'Moors League'!L31)</f>
        <v>-3.6799999999999997</v>
      </c>
      <c r="Q26" s="210">
        <f>IF(J26&gt;'Moors League'!P31,'Lane 4 Team Sheet'!D30,J26-'Moors League'!P31)</f>
        <v>-7.060000000000002</v>
      </c>
      <c r="R26" s="211">
        <f>IF(J26&gt;'Moors League'!T31,'Lane 5 Team Sheet'!D30,Records!J26-'Moors League'!T31)</f>
        <v>-6.969999999999999</v>
      </c>
      <c r="S26" s="211">
        <f>IF(J26&gt;'Moors League'!X31,'Lane 6 Team Sheet'!D30,J26-'Moors League'!X31)</f>
        <v>-3.3700000000000045</v>
      </c>
    </row>
    <row r="27" spans="1:19" s="96" customFormat="1" ht="21.75" customHeight="1">
      <c r="A27" s="246">
        <v>24</v>
      </c>
      <c r="B27" s="247" t="s">
        <v>136</v>
      </c>
      <c r="C27" s="248" t="s">
        <v>133</v>
      </c>
      <c r="D27" s="249" t="s">
        <v>145</v>
      </c>
      <c r="E27" s="244"/>
      <c r="F27" s="241">
        <v>18</v>
      </c>
      <c r="G27" s="242">
        <v>5</v>
      </c>
      <c r="H27" s="243">
        <v>2</v>
      </c>
      <c r="I27" s="266" t="s">
        <v>135</v>
      </c>
      <c r="J27" s="245">
        <v>31.4</v>
      </c>
      <c r="K27" s="267" t="s">
        <v>161</v>
      </c>
      <c r="N27" s="209" t="str">
        <f>IF(J27&gt;'Moors League'!D32,'Lane 1 Team Sheet'!D27,J27-'Moors League'!D32)</f>
        <v>Lloyd Byrne </v>
      </c>
      <c r="O27" s="209">
        <f>IF(J27&gt;'Moors League'!H32,'Lane 2 Team Sheet'!D31,J27-'Moors League'!H32)</f>
        <v>-1.5300000000000011</v>
      </c>
      <c r="P27" s="210">
        <f>IF(J27&gt;'Moors League'!L32,'Lane 3 Team Sheet'!D31,J27-'Moors League'!L32)</f>
        <v>-1.6000000000000014</v>
      </c>
      <c r="Q27" s="210">
        <f>IF(J27&gt;'Moors League'!P32,'Lane 4 Team Sheet'!D31,J27-'Moors League'!P32)</f>
        <v>-3.200000000000003</v>
      </c>
      <c r="R27" s="211">
        <f>IF(J27&gt;'Moors League'!T32,'Lane 5 Team Sheet'!D31,Records!J27-'Moors League'!T32)</f>
        <v>-2.990000000000002</v>
      </c>
      <c r="S27" s="211">
        <f>IF(J27&gt;'Moors League'!X32,'Lane 6 Team Sheet'!D31,J27-'Moors League'!X32)</f>
        <v>-4.740000000000002</v>
      </c>
    </row>
    <row r="28" spans="1:19" s="96" customFormat="1" ht="21.75" customHeight="1">
      <c r="A28" s="246">
        <v>25</v>
      </c>
      <c r="B28" s="247" t="s">
        <v>132</v>
      </c>
      <c r="C28" s="248" t="s">
        <v>150</v>
      </c>
      <c r="D28" s="249" t="s">
        <v>152</v>
      </c>
      <c r="E28" s="244"/>
      <c r="F28" s="241">
        <v>21</v>
      </c>
      <c r="G28" s="242">
        <v>4</v>
      </c>
      <c r="H28" s="243">
        <v>18</v>
      </c>
      <c r="I28" s="266" t="s">
        <v>85</v>
      </c>
      <c r="J28" s="245" t="s">
        <v>202</v>
      </c>
      <c r="K28" s="268"/>
      <c r="N28" s="209" t="str">
        <f>IF(J28&gt;'Moors League'!D33,"Record","X")</f>
        <v>Record</v>
      </c>
      <c r="O28" s="209" t="str">
        <f>IF(J28&gt;'Moors League'!H33,"Record","X")</f>
        <v>X</v>
      </c>
      <c r="P28" s="210" t="str">
        <f>IF(J28&gt;'Moors League'!L33,"Record","X")</f>
        <v>X</v>
      </c>
      <c r="Q28" s="210" t="str">
        <f>IF(J28&gt;'Moors League'!P33,"Record","X")</f>
        <v>X</v>
      </c>
      <c r="R28" s="211" t="str">
        <f>IF(J28&gt;'Moors League'!T33,"Record","X")</f>
        <v>X</v>
      </c>
      <c r="S28" s="211" t="str">
        <f>IF(J28&gt;'Moors League'!X33,"Record","X")</f>
        <v>X</v>
      </c>
    </row>
    <row r="29" spans="1:19" s="96" customFormat="1" ht="21.75" customHeight="1">
      <c r="A29" s="246">
        <v>26</v>
      </c>
      <c r="B29" s="247" t="s">
        <v>136</v>
      </c>
      <c r="C29" s="248" t="s">
        <v>150</v>
      </c>
      <c r="D29" s="249" t="s">
        <v>152</v>
      </c>
      <c r="E29" s="244"/>
      <c r="F29" s="241">
        <v>25</v>
      </c>
      <c r="G29" s="242">
        <v>6</v>
      </c>
      <c r="H29" s="243">
        <v>16</v>
      </c>
      <c r="I29" s="266" t="s">
        <v>16</v>
      </c>
      <c r="J29" s="245">
        <v>59.3</v>
      </c>
      <c r="K29" s="268"/>
      <c r="N29" s="209" t="str">
        <f>IF(J29&gt;'Moors League'!D34,"Record","X")</f>
        <v>Record</v>
      </c>
      <c r="O29" s="209" t="str">
        <f>IF(J29&gt;'Moors League'!H34,"Record","X")</f>
        <v>X</v>
      </c>
      <c r="P29" s="210" t="str">
        <f>IF(J29&gt;'Moors League'!L34,"Record","X")</f>
        <v>X</v>
      </c>
      <c r="Q29" s="210" t="str">
        <f>IF(J29&gt;'Moors League'!P34,"Record","X")</f>
        <v>X</v>
      </c>
      <c r="R29" s="211" t="str">
        <f>IF(J29&gt;'Moors League'!T34,"Record","X")</f>
        <v>X</v>
      </c>
      <c r="S29" s="211" t="str">
        <f>IF(J29&gt;'Moors League'!X34,"Record","X")</f>
        <v>X</v>
      </c>
    </row>
    <row r="30" spans="1:19" s="96" customFormat="1" ht="21.75" customHeight="1">
      <c r="A30" s="246">
        <v>27</v>
      </c>
      <c r="B30" s="247" t="s">
        <v>132</v>
      </c>
      <c r="C30" s="248" t="s">
        <v>162</v>
      </c>
      <c r="D30" s="249" t="s">
        <v>153</v>
      </c>
      <c r="E30" s="244"/>
      <c r="F30" s="241">
        <v>25</v>
      </c>
      <c r="G30" s="242">
        <v>6</v>
      </c>
      <c r="H30" s="243">
        <v>16</v>
      </c>
      <c r="I30" s="266" t="s">
        <v>16</v>
      </c>
      <c r="J30" s="245" t="s">
        <v>198</v>
      </c>
      <c r="K30" s="268"/>
      <c r="N30" s="209" t="str">
        <f>IF(J30&gt;'Moors League'!D35,"Record","X")</f>
        <v>Record</v>
      </c>
      <c r="O30" s="209" t="str">
        <f>IF(J30&gt;'Moors League'!H35,"Record","X")</f>
        <v>X</v>
      </c>
      <c r="P30" s="210" t="str">
        <f>IF(J30&gt;'Moors League'!L35,"Record","X")</f>
        <v>X</v>
      </c>
      <c r="Q30" s="210" t="str">
        <f>IF(J30&gt;'Moors League'!P35,"Record","X")</f>
        <v>X</v>
      </c>
      <c r="R30" s="211" t="str">
        <f>IF(J30&gt;'Moors League'!T35,"Record","X")</f>
        <v>X</v>
      </c>
      <c r="S30" s="211" t="str">
        <f>IF(J30&gt;'Moors League'!X35,"Record","X")</f>
        <v>X</v>
      </c>
    </row>
    <row r="31" spans="1:19" s="96" customFormat="1" ht="21.75" customHeight="1">
      <c r="A31" s="246">
        <v>28</v>
      </c>
      <c r="B31" s="247" t="s">
        <v>136</v>
      </c>
      <c r="C31" s="248" t="s">
        <v>162</v>
      </c>
      <c r="D31" s="249" t="s">
        <v>153</v>
      </c>
      <c r="E31" s="244"/>
      <c r="F31" s="241">
        <v>12</v>
      </c>
      <c r="G31" s="242">
        <v>1</v>
      </c>
      <c r="H31" s="243">
        <v>13</v>
      </c>
      <c r="I31" s="266" t="s">
        <v>137</v>
      </c>
      <c r="J31" s="245" t="s">
        <v>187</v>
      </c>
      <c r="K31" s="268"/>
      <c r="N31" s="209" t="str">
        <f>IF(J31&gt;'Moors League'!D36,"Record","X")</f>
        <v>Record</v>
      </c>
      <c r="O31" s="209" t="str">
        <f>IF(J31&gt;'Moors League'!H36,"Record","X")</f>
        <v>X</v>
      </c>
      <c r="P31" s="210" t="str">
        <f>IF(J31&gt;'Moors League'!L36,"Record","X")</f>
        <v>X</v>
      </c>
      <c r="Q31" s="210" t="str">
        <f>IF(J31&gt;'Moors League'!P36,"Record","X")</f>
        <v>X</v>
      </c>
      <c r="R31" s="211" t="str">
        <f>IF(J31&gt;'Moors League'!T36,"Record","X")</f>
        <v>X</v>
      </c>
      <c r="S31" s="211" t="str">
        <f>IF(J31&gt;'Moors League'!X36,"Record","X")</f>
        <v>X</v>
      </c>
    </row>
    <row r="32" spans="1:19" s="96" customFormat="1" ht="21.75" customHeight="1">
      <c r="A32" s="236">
        <v>29</v>
      </c>
      <c r="B32" s="237" t="s">
        <v>132</v>
      </c>
      <c r="C32" s="238" t="s">
        <v>144</v>
      </c>
      <c r="D32" s="239" t="s">
        <v>152</v>
      </c>
      <c r="E32" s="240"/>
      <c r="F32" s="241">
        <v>18</v>
      </c>
      <c r="G32" s="242">
        <v>3</v>
      </c>
      <c r="H32" s="243">
        <v>17</v>
      </c>
      <c r="I32" s="266" t="s">
        <v>176</v>
      </c>
      <c r="J32" s="245" t="s">
        <v>199</v>
      </c>
      <c r="K32" s="268"/>
      <c r="N32" s="209" t="str">
        <f>IF(J32&gt;'Moors League'!D37,"Record","X")</f>
        <v>Record</v>
      </c>
      <c r="O32" s="209" t="str">
        <f>IF(J32&gt;'Moors League'!H37,"Record","X")</f>
        <v>X</v>
      </c>
      <c r="P32" s="210" t="str">
        <f>IF(J32&gt;'Moors League'!L37,"Record","X")</f>
        <v>X</v>
      </c>
      <c r="Q32" s="210" t="str">
        <f>IF(J32&gt;'Moors League'!P37,"Record","X")</f>
        <v>X</v>
      </c>
      <c r="R32" s="211" t="str">
        <f>IF(J32&gt;'Moors League'!T37,"Record","X")</f>
        <v>X</v>
      </c>
      <c r="S32" s="211" t="str">
        <f>IF(J32&gt;'Moors League'!X37,"Record","X")</f>
        <v>X</v>
      </c>
    </row>
    <row r="33" spans="1:19" s="96" customFormat="1" ht="21.75" customHeight="1">
      <c r="A33" s="246">
        <v>30</v>
      </c>
      <c r="B33" s="247" t="s">
        <v>136</v>
      </c>
      <c r="C33" s="248" t="s">
        <v>144</v>
      </c>
      <c r="D33" s="249" t="s">
        <v>152</v>
      </c>
      <c r="E33" s="244"/>
      <c r="F33" s="241">
        <v>25</v>
      </c>
      <c r="G33" s="242">
        <v>6</v>
      </c>
      <c r="H33" s="243">
        <v>16</v>
      </c>
      <c r="I33" s="266" t="s">
        <v>137</v>
      </c>
      <c r="J33" s="245">
        <v>57.21</v>
      </c>
      <c r="K33" s="268"/>
      <c r="N33" s="209" t="str">
        <f>IF(J33&gt;'Moors League'!D38,"Record","X")</f>
        <v>Record</v>
      </c>
      <c r="O33" s="209" t="str">
        <f>IF(J33&gt;'Moors League'!H38,"Record","X")</f>
        <v>X</v>
      </c>
      <c r="P33" s="210" t="str">
        <f>IF(J33&gt;'Moors League'!L38,"Record","X")</f>
        <v>X</v>
      </c>
      <c r="Q33" s="210" t="str">
        <f>IF(J33&gt;'Moors League'!P38,"Record","X")</f>
        <v>X</v>
      </c>
      <c r="R33" s="211" t="str">
        <f>IF(J33&gt;'Moors League'!T38,"Record","X")</f>
        <v>X</v>
      </c>
      <c r="S33" s="211" t="str">
        <f>IF(J33&gt;'Moors League'!X38,"Record","X")</f>
        <v>X</v>
      </c>
    </row>
    <row r="34" spans="1:19" s="96" customFormat="1" ht="21.75" customHeight="1">
      <c r="A34" s="246">
        <v>31</v>
      </c>
      <c r="B34" s="247" t="s">
        <v>132</v>
      </c>
      <c r="C34" s="248" t="s">
        <v>133</v>
      </c>
      <c r="D34" s="249" t="s">
        <v>140</v>
      </c>
      <c r="E34" s="244"/>
      <c r="F34" s="241">
        <v>28</v>
      </c>
      <c r="G34" s="242">
        <v>6</v>
      </c>
      <c r="H34" s="243">
        <v>14</v>
      </c>
      <c r="I34" s="266" t="s">
        <v>85</v>
      </c>
      <c r="J34" s="245">
        <v>31.36</v>
      </c>
      <c r="K34" s="267" t="s">
        <v>181</v>
      </c>
      <c r="N34" s="209" t="str">
        <f>IF(J34&gt;'Moors League'!D39,'Lane 1 Team Sheet'!D34,J34-'Moors League'!D39)</f>
        <v>George Bashford </v>
      </c>
      <c r="O34" s="209">
        <f>IF(J34&gt;'Moors League'!H39,'Lane 2 Team Sheet'!D44,J34-'Moors League'!H39)</f>
        <v>-0.5</v>
      </c>
      <c r="P34" s="210">
        <f>IF(J34&gt;'Moors League'!L39,'Lane 3 Team Sheet'!D44,J34-'Moors League'!L39)</f>
        <v>-0.6000000000000014</v>
      </c>
      <c r="Q34" s="210">
        <f>IF(J34&gt;'Moors League'!P39,'Lane 4 Team Sheet'!D44,J34-'Moors League'!P39)</f>
        <v>-1.9200000000000017</v>
      </c>
      <c r="R34" s="211">
        <f>IF(J34&gt;'Moors League'!T39,'Lane 5 Team Sheet'!D44,Records!J34-'Moors League'!T39)</f>
        <v>-5.719999999999999</v>
      </c>
      <c r="S34" s="211">
        <f>IF(J34&gt;'Moors League'!X39,'Lane 6 Team Sheet'!D44,J34-'Moors League'!X39)</f>
        <v>-2.1899999999999977</v>
      </c>
    </row>
    <row r="35" spans="1:19" s="96" customFormat="1" ht="21.75" customHeight="1">
      <c r="A35" s="246">
        <v>32</v>
      </c>
      <c r="B35" s="247" t="s">
        <v>136</v>
      </c>
      <c r="C35" s="248" t="s">
        <v>133</v>
      </c>
      <c r="D35" s="249" t="s">
        <v>140</v>
      </c>
      <c r="E35" s="244"/>
      <c r="F35" s="241">
        <v>15</v>
      </c>
      <c r="G35" s="242">
        <v>6</v>
      </c>
      <c r="H35" s="243">
        <v>13</v>
      </c>
      <c r="I35" s="269" t="s">
        <v>151</v>
      </c>
      <c r="J35" s="245">
        <v>26.75</v>
      </c>
      <c r="K35" s="270" t="s">
        <v>183</v>
      </c>
      <c r="N35" s="209" t="str">
        <f>IF(J35&gt;'Moors League'!D40,'Lane 1 Team Sheet'!D35,J35-'Moors League'!D40)</f>
        <v>Frazer Byrne</v>
      </c>
      <c r="O35" s="209">
        <f>IF(J35&gt;'Moors League'!H40,'Lane 2 Team Sheet'!D45,J35-'Moors League'!H40)</f>
        <v>-0.9800000000000004</v>
      </c>
      <c r="P35" s="210">
        <f>IF(J35&gt;'Moors League'!L40,'Lane 3 Team Sheet'!D45,J35-'Moors League'!L40)</f>
        <v>-3.41</v>
      </c>
      <c r="Q35" s="210">
        <f>IF(J35&gt;'Moors League'!P40,'Lane 4 Team Sheet'!D45,J35-'Moors League'!P40)</f>
        <v>-1.9100000000000001</v>
      </c>
      <c r="R35" s="211">
        <f>IF(J35&gt;'Moors League'!T40,'Lane 5 Team Sheet'!D45,Records!J35-'Moors League'!T40)</f>
        <v>-1.0899999999999999</v>
      </c>
      <c r="S35" s="211">
        <f>IF(J35&gt;'Moors League'!X40,'Lane 6 Team Sheet'!D45,J35-'Moors League'!X40)</f>
        <v>-5.07</v>
      </c>
    </row>
    <row r="36" spans="1:19" s="96" customFormat="1" ht="21.75" customHeight="1">
      <c r="A36" s="246">
        <v>33</v>
      </c>
      <c r="B36" s="247" t="s">
        <v>132</v>
      </c>
      <c r="C36" s="248" t="s">
        <v>139</v>
      </c>
      <c r="D36" s="249" t="s">
        <v>134</v>
      </c>
      <c r="E36" s="244"/>
      <c r="F36" s="241">
        <v>6</v>
      </c>
      <c r="G36" s="242">
        <v>10</v>
      </c>
      <c r="H36" s="243">
        <v>12</v>
      </c>
      <c r="I36" s="266" t="s">
        <v>16</v>
      </c>
      <c r="J36" s="245">
        <v>34.62</v>
      </c>
      <c r="K36" s="267" t="s">
        <v>184</v>
      </c>
      <c r="N36" s="209" t="str">
        <f>IF(J36&gt;'Moors League'!D41,'Lane 1 Team Sheet'!D36,J36-'Moors League'!D41)</f>
        <v>Chloe Farrar </v>
      </c>
      <c r="O36" s="209">
        <f>IF(J36&gt;'Moors League'!H41,'Lane 2 Team Sheet'!D46,J36-'Moors League'!H41)</f>
        <v>-11.620000000000005</v>
      </c>
      <c r="P36" s="210">
        <f>IF(J36&gt;'Moors League'!L41,'Lane 3 Team Sheet'!D46,J36-'Moors League'!L41)</f>
        <v>-2.6799999999999997</v>
      </c>
      <c r="Q36" s="210">
        <f>IF(J36&gt;'Moors League'!P41,'Lane 4 Team Sheet'!D46,J36-'Moors League'!P41)</f>
        <v>-9.800000000000004</v>
      </c>
      <c r="R36" s="211">
        <f>IF(J36&gt;'Moors League'!T41,'Lane 5 Team Sheet'!D46,Records!J36-'Moors League'!T41)</f>
        <v>-10.740000000000002</v>
      </c>
      <c r="S36" s="211" t="e">
        <f>IF(J36&gt;'Moors League'!X41,'Lane 6 Team Sheet'!D46,J36-'Moors League'!X41)</f>
        <v>#VALUE!</v>
      </c>
    </row>
    <row r="37" spans="1:19" s="96" customFormat="1" ht="21.75" customHeight="1">
      <c r="A37" s="246">
        <v>34</v>
      </c>
      <c r="B37" s="247" t="s">
        <v>136</v>
      </c>
      <c r="C37" s="248" t="s">
        <v>139</v>
      </c>
      <c r="D37" s="249" t="s">
        <v>134</v>
      </c>
      <c r="E37" s="244"/>
      <c r="F37" s="241">
        <v>14</v>
      </c>
      <c r="G37" s="242">
        <v>10</v>
      </c>
      <c r="H37" s="243">
        <v>6</v>
      </c>
      <c r="I37" s="266" t="s">
        <v>146</v>
      </c>
      <c r="J37" s="245">
        <v>34.86</v>
      </c>
      <c r="K37" s="267" t="s">
        <v>163</v>
      </c>
      <c r="N37" s="209" t="str">
        <f>IF(J37&gt;'Moors League'!D42,'Lane 1 Team Sheet'!D37,J37-'Moors League'!D42)</f>
        <v>Louisa Philips</v>
      </c>
      <c r="O37" s="209">
        <f>IF(J37&gt;'Moors League'!H42,'Lane 2 Team Sheet'!D47,J37-'Moors League'!H42)</f>
        <v>-4.170000000000002</v>
      </c>
      <c r="P37" s="210">
        <f>IF(J37&gt;'Moors League'!L42,'Lane 3 Team Sheet'!D47,J37-'Moors League'!L42)</f>
        <v>-6.410000000000004</v>
      </c>
      <c r="Q37" s="210">
        <f>IF(J37&gt;'Moors League'!P42,'Lane 4 Team Sheet'!D47,J37-'Moors League'!P42)</f>
        <v>-7.090000000000003</v>
      </c>
      <c r="R37" s="211">
        <f>IF(J37&gt;'Moors League'!T42,'Lane 5 Team Sheet'!D47,Records!J37-'Moors League'!T42)</f>
        <v>-4.119999999999997</v>
      </c>
      <c r="S37" s="211">
        <f>IF(J37&gt;'Moors League'!X42,'Lane 6 Team Sheet'!D47,J37-'Moors League'!X42)</f>
        <v>-12.25</v>
      </c>
    </row>
    <row r="38" spans="1:19" s="96" customFormat="1" ht="21.75" customHeight="1">
      <c r="A38" s="246">
        <v>35</v>
      </c>
      <c r="B38" s="247" t="s">
        <v>132</v>
      </c>
      <c r="C38" s="248" t="s">
        <v>144</v>
      </c>
      <c r="D38" s="249" t="s">
        <v>158</v>
      </c>
      <c r="E38" s="244"/>
      <c r="F38" s="241">
        <v>5</v>
      </c>
      <c r="G38" s="242">
        <v>10</v>
      </c>
      <c r="H38" s="243">
        <v>13</v>
      </c>
      <c r="I38" s="266" t="s">
        <v>137</v>
      </c>
      <c r="J38" s="245">
        <v>27.22</v>
      </c>
      <c r="K38" s="267" t="s">
        <v>159</v>
      </c>
      <c r="N38" s="209" t="str">
        <f>IF(J38&gt;'Moors League'!D43,'Lane 1 Team Sheet'!D38,J38-'Moors League'!D43)</f>
        <v>William Colebrook</v>
      </c>
      <c r="O38" s="209">
        <f>IF(J38&gt;'Moors League'!H43,'Lane 2 Team Sheet'!D48,J38-'Moors League'!H43)</f>
        <v>-2.1300000000000026</v>
      </c>
      <c r="P38" s="210">
        <f>IF(J38&gt;'Moors League'!L43,'Lane 3 Team Sheet'!D48,J38-'Moors League'!L43)</f>
        <v>-2.0500000000000007</v>
      </c>
      <c r="Q38" s="210">
        <f>IF(J38&gt;'Moors League'!P43,'Lane 4 Team Sheet'!D48,J38-'Moors League'!P43)</f>
        <v>-3.8500000000000014</v>
      </c>
      <c r="R38" s="211">
        <f>IF(J38&gt;'Moors League'!T43,'Lane 5 Team Sheet'!D48,Records!J38-'Moors League'!T43)</f>
        <v>-8.07</v>
      </c>
      <c r="S38" s="211">
        <f>IF(J38&gt;'Moors League'!X43,'Lane 6 Team Sheet'!D48,J38-'Moors League'!X43)</f>
        <v>-2.9200000000000017</v>
      </c>
    </row>
    <row r="39" spans="1:19" s="96" customFormat="1" ht="21.75" customHeight="1">
      <c r="A39" s="246">
        <v>36</v>
      </c>
      <c r="B39" s="247" t="s">
        <v>136</v>
      </c>
      <c r="C39" s="248" t="s">
        <v>144</v>
      </c>
      <c r="D39" s="249" t="s">
        <v>158</v>
      </c>
      <c r="E39" s="244"/>
      <c r="F39" s="241">
        <v>5</v>
      </c>
      <c r="G39" s="242">
        <v>7</v>
      </c>
      <c r="H39" s="243">
        <v>8</v>
      </c>
      <c r="I39" s="266" t="s">
        <v>137</v>
      </c>
      <c r="J39" s="245">
        <v>24.7</v>
      </c>
      <c r="K39" s="267" t="s">
        <v>138</v>
      </c>
      <c r="N39" s="209" t="str">
        <f>IF(J39&gt;'Moors League'!D44,'Lane 1 Team Sheet'!D39,J39-'Moors League'!D44)</f>
        <v>Caine Knapper</v>
      </c>
      <c r="O39" s="209">
        <f>IF(J39&gt;'Moors League'!H44,'Lane 2 Team Sheet'!D49,J39-'Moors League'!H44)</f>
        <v>-1.9600000000000009</v>
      </c>
      <c r="P39" s="210">
        <f>IF(J39&gt;'Moors League'!L44,'Lane 3 Team Sheet'!D49,J39-'Moors League'!L44)</f>
        <v>-2.1400000000000006</v>
      </c>
      <c r="Q39" s="210">
        <f>IF(J39&gt;'Moors League'!P44,'Lane 4 Team Sheet'!D49,J39-'Moors League'!P44)</f>
        <v>-3.41</v>
      </c>
      <c r="R39" s="211">
        <f>IF(J39&gt;'Moors League'!T44,'Lane 5 Team Sheet'!D49,Records!J39-'Moors League'!T44)</f>
        <v>-1.3100000000000023</v>
      </c>
      <c r="S39" s="211">
        <f>IF(J39&gt;'Moors League'!X44,'Lane 6 Team Sheet'!D49,J39-'Moors League'!X44)</f>
        <v>-5.52</v>
      </c>
    </row>
    <row r="40" spans="1:19" s="212" customFormat="1" ht="21.75" customHeight="1">
      <c r="A40" s="246">
        <v>37</v>
      </c>
      <c r="B40" s="247" t="s">
        <v>132</v>
      </c>
      <c r="C40" s="248" t="s">
        <v>148</v>
      </c>
      <c r="D40" s="249" t="s">
        <v>164</v>
      </c>
      <c r="E40" s="244"/>
      <c r="F40" s="241">
        <v>5</v>
      </c>
      <c r="G40" s="242">
        <v>7</v>
      </c>
      <c r="H40" s="243">
        <v>3</v>
      </c>
      <c r="I40" s="266" t="s">
        <v>146</v>
      </c>
      <c r="J40" s="245">
        <v>20.38</v>
      </c>
      <c r="K40" s="267" t="s">
        <v>147</v>
      </c>
      <c r="N40" s="209" t="str">
        <f>IF(J40&gt;'Moors League'!D45,'Lane 1 Team Sheet'!D40,J40-'Moors League'!D45)</f>
        <v>Daisy Muirhead</v>
      </c>
      <c r="O40" s="209">
        <f>IF(J40&gt;'Moors League'!H45,'Lane 2 Team Sheet'!D50,J40-'Moors League'!H45)</f>
        <v>-4.460000000000001</v>
      </c>
      <c r="P40" s="210">
        <f>IF(J40&gt;'Moors League'!L45,'Lane 3 Team Sheet'!D50,J40-'Moors League'!L45)</f>
        <v>-3.25</v>
      </c>
      <c r="Q40" s="210">
        <f>IF(J40&gt;'Moors League'!P45,'Lane 4 Team Sheet'!D50,J40-'Moors League'!P45)</f>
        <v>-2.9200000000000017</v>
      </c>
      <c r="R40" s="211">
        <f>IF(J40&gt;'Moors League'!T45,'Lane 5 Team Sheet'!D50,Records!J40-'Moors League'!T45)</f>
        <v>-4.720000000000002</v>
      </c>
      <c r="S40" s="211" t="e">
        <f>IF(J40&gt;'Moors League'!X45,'Lane 6 Team Sheet'!D50,J40-'Moors League'!X45)</f>
        <v>#VALUE!</v>
      </c>
    </row>
    <row r="41" spans="1:19" s="212" customFormat="1" ht="21.75" customHeight="1">
      <c r="A41" s="246">
        <v>38</v>
      </c>
      <c r="B41" s="247" t="s">
        <v>136</v>
      </c>
      <c r="C41" s="248" t="s">
        <v>148</v>
      </c>
      <c r="D41" s="249" t="s">
        <v>164</v>
      </c>
      <c r="E41" s="244"/>
      <c r="F41" s="241">
        <v>5</v>
      </c>
      <c r="G41" s="242">
        <v>10</v>
      </c>
      <c r="H41" s="243">
        <v>3</v>
      </c>
      <c r="I41" s="266" t="s">
        <v>151</v>
      </c>
      <c r="J41" s="245">
        <v>19.81</v>
      </c>
      <c r="K41" s="267" t="s">
        <v>165</v>
      </c>
      <c r="N41" s="209" t="str">
        <f>IF(J41&gt;'Moors League'!D46,'Lane 1 Team Sheet'!D41,J41-'Moors League'!D46)</f>
        <v>Erin Stephenson </v>
      </c>
      <c r="O41" s="209">
        <f>IF(J41&gt;'Moors League'!H46,'Lane 2 Team Sheet'!D51,J41-'Moors League'!H46)</f>
        <v>-6.080000000000002</v>
      </c>
      <c r="P41" s="210">
        <f>IF(J41&gt;'Moors League'!L46,'Lane 3 Team Sheet'!D51,J41-'Moors League'!L46)</f>
        <v>-3.990000000000002</v>
      </c>
      <c r="Q41" s="210">
        <f>IF(J41&gt;'Moors League'!P46,'Lane 4 Team Sheet'!D51,J41-'Moors League'!P46)</f>
        <v>-2.6300000000000026</v>
      </c>
      <c r="R41" s="211">
        <f>IF(J41&gt;'Moors League'!T46,'Lane 5 Team Sheet'!D51,Records!J41-'Moors League'!T46)</f>
        <v>-5.330000000000002</v>
      </c>
      <c r="S41" s="211">
        <f>IF(J41&gt;'Moors League'!X46,'Lane 6 Team Sheet'!D51,J41-'Moors League'!X46)</f>
        <v>-10.620000000000001</v>
      </c>
    </row>
    <row r="42" spans="1:19" s="212" customFormat="1" ht="21.75" customHeight="1">
      <c r="A42" s="246">
        <v>39</v>
      </c>
      <c r="B42" s="247" t="s">
        <v>132</v>
      </c>
      <c r="C42" s="248" t="s">
        <v>150</v>
      </c>
      <c r="D42" s="249" t="s">
        <v>140</v>
      </c>
      <c r="E42" s="244"/>
      <c r="F42" s="241">
        <v>14</v>
      </c>
      <c r="G42" s="242">
        <v>10</v>
      </c>
      <c r="H42" s="243">
        <v>17</v>
      </c>
      <c r="I42" s="266" t="s">
        <v>176</v>
      </c>
      <c r="J42" s="245">
        <v>32.37</v>
      </c>
      <c r="K42" s="267" t="s">
        <v>197</v>
      </c>
      <c r="N42" s="209" t="str">
        <f>IF(J42&gt;'Moors League'!D47,'Lane 1 Team Sheet'!D42,J42-'Moors League'!D47)</f>
        <v>George Bashford </v>
      </c>
      <c r="O42" s="209">
        <f>IF(J42&gt;'Moors League'!H47,'Lane 2 Team Sheet'!D52,J42-'Moors League'!H47)</f>
        <v>-6.830000000000005</v>
      </c>
      <c r="P42" s="210">
        <f>IF(J42&gt;'Moors League'!L47,'Lane 3 Team Sheet'!D52,J42-'Moors League'!L47)</f>
        <v>-2.490000000000002</v>
      </c>
      <c r="Q42" s="352" t="str">
        <f>IF(J42&gt;'Moors League'!P47,'Lane 4 Team Sheet'!D52,J42-'Moors League'!P47)</f>
        <v>Rebecca Wilkin</v>
      </c>
      <c r="R42" s="211">
        <f>IF(J42&gt;'Moors League'!T47,'Lane 5 Team Sheet'!D52,Records!J42-'Moors League'!T47)</f>
        <v>-6.030000000000001</v>
      </c>
      <c r="S42" s="211">
        <f>IF(J42&gt;'Moors League'!X47,'Lane 6 Team Sheet'!D52,J42-'Moors League'!X47)</f>
        <v>-4.910000000000004</v>
      </c>
    </row>
    <row r="43" spans="1:19" s="212" customFormat="1" ht="21.75" customHeight="1">
      <c r="A43" s="246">
        <v>40</v>
      </c>
      <c r="B43" s="247" t="s">
        <v>136</v>
      </c>
      <c r="C43" s="248" t="s">
        <v>150</v>
      </c>
      <c r="D43" s="249" t="s">
        <v>140</v>
      </c>
      <c r="E43" s="244"/>
      <c r="F43" s="241">
        <v>18</v>
      </c>
      <c r="G43" s="242">
        <v>1</v>
      </c>
      <c r="H43" s="243">
        <v>14</v>
      </c>
      <c r="I43" s="266" t="s">
        <v>85</v>
      </c>
      <c r="J43" s="245">
        <v>29.78</v>
      </c>
      <c r="K43" s="267" t="s">
        <v>185</v>
      </c>
      <c r="N43" s="209" t="str">
        <f>IF(J43&gt;'Moors League'!D48,'Lane 1 Team Sheet'!D43,J43-'Moors League'!D48)</f>
        <v>Lloyd Byrne </v>
      </c>
      <c r="O43" s="209">
        <f>IF(J43&gt;'Moors League'!H48,'Lane 2 Team Sheet'!D53,J43-'Moors League'!H48)</f>
        <v>-8.75</v>
      </c>
      <c r="P43" s="210">
        <f>IF(J43&gt;'Moors League'!L48,'Lane 3 Team Sheet'!D53,J43-'Moors League'!L48)</f>
        <v>-4.32</v>
      </c>
      <c r="Q43" s="210">
        <f>IF(J43&gt;'Moors League'!P48,'Lane 4 Team Sheet'!D53,J43-'Moors League'!P48)</f>
        <v>-5.339999999999996</v>
      </c>
      <c r="R43" s="211">
        <f>IF(J43&gt;'Moors League'!T48,'Lane 5 Team Sheet'!D53,Records!J43-'Moors League'!T48)</f>
        <v>-3.3999999999999986</v>
      </c>
      <c r="S43" s="211">
        <f>IF(J43&gt;'Moors League'!X48,'Lane 6 Team Sheet'!D53,J43-'Moors League'!X48)</f>
        <v>-5.990000000000002</v>
      </c>
    </row>
    <row r="44" spans="1:19" s="212" customFormat="1" ht="21.75" customHeight="1">
      <c r="A44" s="246">
        <v>41</v>
      </c>
      <c r="B44" s="247" t="s">
        <v>132</v>
      </c>
      <c r="C44" s="248" t="s">
        <v>133</v>
      </c>
      <c r="D44" s="249" t="s">
        <v>153</v>
      </c>
      <c r="E44" s="244"/>
      <c r="F44" s="241">
        <v>18</v>
      </c>
      <c r="G44" s="242">
        <v>3</v>
      </c>
      <c r="H44" s="243">
        <v>17</v>
      </c>
      <c r="I44" s="266" t="s">
        <v>176</v>
      </c>
      <c r="J44" s="245">
        <v>54.74</v>
      </c>
      <c r="K44" s="268"/>
      <c r="N44" s="209" t="str">
        <f>IF(J44&gt;'Moors League'!D49,"Record","X")</f>
        <v>Record</v>
      </c>
      <c r="O44" s="209" t="str">
        <f>IF(J44&gt;'Moors League'!H49,"Record","X")</f>
        <v>X</v>
      </c>
      <c r="P44" s="352" t="str">
        <f>IF(J44&gt;'Moors League'!L49,"Record","X")</f>
        <v>Record</v>
      </c>
      <c r="Q44" s="210" t="str">
        <f>IF(J44&gt;'Moors League'!P49,"Record","X")</f>
        <v>X</v>
      </c>
      <c r="R44" s="211" t="str">
        <f>IF(J44&gt;'Moors League'!T49,"Record","X")</f>
        <v>X</v>
      </c>
      <c r="S44" s="211" t="str">
        <f>IF(J44&gt;'Moors League'!X49,"Record","X")</f>
        <v>X</v>
      </c>
    </row>
    <row r="45" spans="1:19" s="212" customFormat="1" ht="21.75" customHeight="1">
      <c r="A45" s="246">
        <v>42</v>
      </c>
      <c r="B45" s="247" t="s">
        <v>136</v>
      </c>
      <c r="C45" s="248" t="s">
        <v>133</v>
      </c>
      <c r="D45" s="249" t="s">
        <v>153</v>
      </c>
      <c r="E45" s="244"/>
      <c r="F45" s="241">
        <v>18</v>
      </c>
      <c r="G45" s="242">
        <v>5</v>
      </c>
      <c r="H45" s="243">
        <v>19</v>
      </c>
      <c r="I45" s="266" t="s">
        <v>16</v>
      </c>
      <c r="J45" s="245">
        <v>46.63</v>
      </c>
      <c r="K45" s="268"/>
      <c r="N45" s="209" t="str">
        <f>IF(J45&gt;'Moors League'!D50,"Record","X")</f>
        <v>Record</v>
      </c>
      <c r="O45" s="209" t="str">
        <f>IF(J45&gt;'Moors League'!H50,"Record","X")</f>
        <v>X</v>
      </c>
      <c r="P45" s="210" t="str">
        <f>IF(J45&gt;'Moors League'!L50,"Record","X")</f>
        <v>X</v>
      </c>
      <c r="Q45" s="210" t="str">
        <f>IF(J45&gt;'Moors League'!P50,"Record","X")</f>
        <v>X</v>
      </c>
      <c r="R45" s="354" t="str">
        <f>IF(J45&gt;'Moors League'!T50,"Record","X")</f>
        <v>Record</v>
      </c>
      <c r="S45" s="211" t="str">
        <f>IF(J45&gt;'Moors League'!X50,"Record","X")</f>
        <v>X</v>
      </c>
    </row>
    <row r="46" spans="1:19" s="212" customFormat="1" ht="21.75" customHeight="1">
      <c r="A46" s="246">
        <v>43</v>
      </c>
      <c r="B46" s="247" t="s">
        <v>132</v>
      </c>
      <c r="C46" s="248" t="s">
        <v>139</v>
      </c>
      <c r="D46" s="249" t="s">
        <v>152</v>
      </c>
      <c r="E46" s="244"/>
      <c r="F46" s="241">
        <v>16</v>
      </c>
      <c r="G46" s="242">
        <v>4</v>
      </c>
      <c r="H46" s="243">
        <v>16</v>
      </c>
      <c r="I46" s="266" t="s">
        <v>128</v>
      </c>
      <c r="J46" s="245" t="s">
        <v>194</v>
      </c>
      <c r="K46" s="268"/>
      <c r="N46" s="209" t="str">
        <f>IF(J46&gt;'Moors League'!D51,"Record","X")</f>
        <v>Record</v>
      </c>
      <c r="O46" s="209" t="str">
        <f>IF(J46&gt;'Moors League'!H51,"Record","X")</f>
        <v>X</v>
      </c>
      <c r="P46" s="210" t="str">
        <f>IF(J46&gt;'Moors League'!L51,"Record","X")</f>
        <v>X</v>
      </c>
      <c r="Q46" s="210" t="str">
        <f>IF(J46&gt;'Moors League'!P51,"Record","X")</f>
        <v>X</v>
      </c>
      <c r="R46" s="211" t="str">
        <f>IF(J46&gt;'Moors League'!T51,"Record","X")</f>
        <v>X</v>
      </c>
      <c r="S46" s="211" t="str">
        <f>IF(J46&gt;'Moors League'!X51,"Record","X")</f>
        <v>X</v>
      </c>
    </row>
    <row r="47" spans="1:19" s="212" customFormat="1" ht="21.75" customHeight="1">
      <c r="A47" s="246">
        <v>44</v>
      </c>
      <c r="B47" s="247" t="s">
        <v>136</v>
      </c>
      <c r="C47" s="248" t="s">
        <v>139</v>
      </c>
      <c r="D47" s="249" t="s">
        <v>152</v>
      </c>
      <c r="E47" s="244"/>
      <c r="F47" s="241">
        <v>26</v>
      </c>
      <c r="G47" s="242">
        <v>4</v>
      </c>
      <c r="H47" s="243">
        <v>14</v>
      </c>
      <c r="I47" s="271" t="s">
        <v>16</v>
      </c>
      <c r="J47" s="245" t="s">
        <v>186</v>
      </c>
      <c r="K47" s="268"/>
      <c r="N47" s="209" t="str">
        <f>IF(J47&gt;'Moors League'!D52,"Record","X")</f>
        <v>Record</v>
      </c>
      <c r="O47" s="209" t="str">
        <f>IF(J47&gt;'Moors League'!H52,"Record","X")</f>
        <v>X</v>
      </c>
      <c r="P47" s="210" t="str">
        <f>IF(J47&gt;'Moors League'!L52,"Record","X")</f>
        <v>X</v>
      </c>
      <c r="Q47" s="210" t="str">
        <f>IF(J47&gt;'Moors League'!P52,"Record","X")</f>
        <v>X</v>
      </c>
      <c r="R47" s="211" t="str">
        <f>IF(J47&gt;'Moors League'!T52,"Record","X")</f>
        <v>X</v>
      </c>
      <c r="S47" s="211" t="str">
        <f>IF(J47&gt;'Moors League'!X52,"Record","X")</f>
        <v>X</v>
      </c>
    </row>
    <row r="48" spans="1:19" s="212" customFormat="1" ht="21.75" customHeight="1">
      <c r="A48" s="246">
        <v>45</v>
      </c>
      <c r="B48" s="247" t="s">
        <v>132</v>
      </c>
      <c r="C48" s="248" t="s">
        <v>150</v>
      </c>
      <c r="D48" s="249" t="s">
        <v>158</v>
      </c>
      <c r="E48" s="244"/>
      <c r="F48" s="241">
        <v>8</v>
      </c>
      <c r="G48" s="242">
        <v>10</v>
      </c>
      <c r="H48" s="243">
        <v>11</v>
      </c>
      <c r="I48" s="266" t="s">
        <v>137</v>
      </c>
      <c r="J48" s="245">
        <v>28.83</v>
      </c>
      <c r="K48" s="267" t="s">
        <v>159</v>
      </c>
      <c r="N48" s="209" t="str">
        <f>IF(J48&gt;'Moors League'!D53,'Lane 1 Team Sheet'!D48,J48-'Moors League'!D53)</f>
        <v>Daisy Muirhead</v>
      </c>
      <c r="O48" s="209">
        <f>IF(J48&gt;'Moors League'!H53,'Lane 2 Team Sheet'!D62,J48-'Moors League'!H53)</f>
        <v>-3.020000000000003</v>
      </c>
      <c r="P48" s="210">
        <f>IF(J48&gt;'Moors League'!L53,'Lane 3 Team Sheet'!D62,J48-'Moors League'!L53)</f>
        <v>-1.3400000000000034</v>
      </c>
      <c r="Q48" s="210">
        <f>IF(J48&gt;'Moors League'!P53,'Lane 4 Team Sheet'!D62,J48-'Moors League'!P53)</f>
        <v>-3.0700000000000003</v>
      </c>
      <c r="R48" s="211">
        <f>IF(J48&gt;'Moors League'!T53,'Lane 5 Team Sheet'!D62,Records!J48-'Moors League'!T53)</f>
        <v>-5.190000000000005</v>
      </c>
      <c r="S48" s="211">
        <f>IF(J48&gt;'Moors League'!X53,'Lane 6 Team Sheet'!D62,J48-'Moors League'!X53)</f>
        <v>-4.310000000000002</v>
      </c>
    </row>
    <row r="49" spans="1:19" s="212" customFormat="1" ht="21.75" customHeight="1">
      <c r="A49" s="246">
        <v>46</v>
      </c>
      <c r="B49" s="247" t="s">
        <v>136</v>
      </c>
      <c r="C49" s="248" t="s">
        <v>150</v>
      </c>
      <c r="D49" s="249" t="s">
        <v>158</v>
      </c>
      <c r="E49" s="244"/>
      <c r="F49" s="241">
        <v>29</v>
      </c>
      <c r="G49" s="242">
        <v>6</v>
      </c>
      <c r="H49" s="243">
        <v>2</v>
      </c>
      <c r="I49" s="266" t="s">
        <v>141</v>
      </c>
      <c r="J49" s="245">
        <v>26.15</v>
      </c>
      <c r="K49" s="267" t="s">
        <v>155</v>
      </c>
      <c r="N49" s="209" t="str">
        <f>IF(J49&gt;'Moors League'!D54,'Lane 1 Team Sheet'!D49,J49-'Moors League'!D54)</f>
        <v>Lloyd Byrne </v>
      </c>
      <c r="O49" s="209">
        <f>IF(J49&gt;'Moors League'!H54,'Lane 2 Team Sheet'!D63,J49-'Moors League'!H54)</f>
        <v>-9.050000000000004</v>
      </c>
      <c r="P49" s="210">
        <f>IF(J49&gt;'Moors League'!L54,'Lane 3 Team Sheet'!D63,J49-'Moors League'!L54)</f>
        <v>-2.3100000000000023</v>
      </c>
      <c r="Q49" s="210">
        <f>IF(J49&gt;'Moors League'!P54,'Lane 4 Team Sheet'!D63,J49-'Moors League'!P54)</f>
        <v>-1.2600000000000016</v>
      </c>
      <c r="R49" s="211">
        <f>IF(J49&gt;'Moors League'!T54,'Lane 5 Team Sheet'!D63,Records!J49-'Moors League'!T54)</f>
        <v>-4.400000000000002</v>
      </c>
      <c r="S49" s="211">
        <f>IF(J49&gt;'Moors League'!X54,'Lane 6 Team Sheet'!D63,J49-'Moors League'!X54)</f>
        <v>-4.18</v>
      </c>
    </row>
    <row r="50" spans="1:19" s="212" customFormat="1" ht="21.75" customHeight="1">
      <c r="A50" s="246">
        <v>47</v>
      </c>
      <c r="B50" s="247" t="s">
        <v>132</v>
      </c>
      <c r="C50" s="248" t="s">
        <v>148</v>
      </c>
      <c r="D50" s="249" t="s">
        <v>166</v>
      </c>
      <c r="E50" s="244"/>
      <c r="F50" s="241">
        <v>21</v>
      </c>
      <c r="G50" s="242">
        <v>1</v>
      </c>
      <c r="H50" s="243">
        <v>12</v>
      </c>
      <c r="I50" s="266" t="s">
        <v>128</v>
      </c>
      <c r="J50" s="245">
        <v>16.44</v>
      </c>
      <c r="K50" s="267" t="s">
        <v>182</v>
      </c>
      <c r="N50" s="209" t="str">
        <f>IF(J50&gt;'Moors League'!D55,'Lane 1 Team Sheet'!D50,J50-'Moors League'!D55)</f>
        <v>Louisa Philips</v>
      </c>
      <c r="O50" s="209">
        <f>IF(J50&gt;'Moors League'!H55,'Lane 2 Team Sheet'!D64,J50-'Moors League'!H55)</f>
        <v>-5.43</v>
      </c>
      <c r="P50" s="210">
        <f>IF(J50&gt;'Moors League'!L55,'Lane 3 Team Sheet'!D64,J50-'Moors League'!L55)</f>
        <v>-5.199999999999999</v>
      </c>
      <c r="Q50" s="210">
        <f>IF(J50&gt;'Moors League'!P55,'Lane 4 Team Sheet'!D64,J50-'Moors League'!P55)</f>
        <v>-1.5799999999999983</v>
      </c>
      <c r="R50" s="211">
        <f>IF(J50&gt;'Moors League'!T55,'Lane 5 Team Sheet'!D64,Records!J50-'Moors League'!T55)</f>
        <v>-8.469999999999999</v>
      </c>
      <c r="S50" s="211">
        <f>IF(J50&gt;'Moors League'!X55,'Lane 6 Team Sheet'!D64,J50-'Moors League'!X55)</f>
        <v>-17.609999999999996</v>
      </c>
    </row>
    <row r="51" spans="1:19" s="212" customFormat="1" ht="21.75" customHeight="1">
      <c r="A51" s="246">
        <v>48</v>
      </c>
      <c r="B51" s="247" t="s">
        <v>136</v>
      </c>
      <c r="C51" s="248" t="s">
        <v>148</v>
      </c>
      <c r="D51" s="249" t="s">
        <v>166</v>
      </c>
      <c r="E51" s="244"/>
      <c r="F51" s="241">
        <v>6</v>
      </c>
      <c r="G51" s="242">
        <v>10</v>
      </c>
      <c r="H51" s="243">
        <v>1</v>
      </c>
      <c r="I51" s="266" t="s">
        <v>137</v>
      </c>
      <c r="J51" s="245">
        <v>16.21</v>
      </c>
      <c r="K51" s="267" t="s">
        <v>143</v>
      </c>
      <c r="N51" s="209" t="str">
        <f>IF(J51&gt;'Moors League'!D56,'Lane 1 Team Sheet'!D51,J51-'Moors League'!D56)</f>
        <v>Caine Knapper</v>
      </c>
      <c r="O51" s="209">
        <f>IF(J51&gt;'Moors League'!H56,'Lane 2 Team Sheet'!D65,J51-'Moors League'!H56)</f>
        <v>-6.439999999999998</v>
      </c>
      <c r="P51" s="210">
        <f>IF(J51&gt;'Moors League'!L56,'Lane 3 Team Sheet'!D65,J51-'Moors League'!L56)</f>
        <v>-3.719999999999999</v>
      </c>
      <c r="Q51" s="210">
        <f>IF(J51&gt;'Moors League'!P56,'Lane 4 Team Sheet'!D65,J51-'Moors League'!P56)</f>
        <v>-5.619999999999997</v>
      </c>
      <c r="R51" s="211">
        <f>IF(J51&gt;'Moors League'!T56,'Lane 5 Team Sheet'!D65,Records!J51-'Moors League'!T56)</f>
        <v>-8.869999999999997</v>
      </c>
      <c r="S51" s="211">
        <f>IF(J51&gt;'Moors League'!X56,'Lane 6 Team Sheet'!D65,J51-'Moors League'!X56)</f>
        <v>-14.489999999999998</v>
      </c>
    </row>
    <row r="52" spans="1:19" s="212" customFormat="1" ht="21.75" customHeight="1">
      <c r="A52" s="246">
        <v>49</v>
      </c>
      <c r="B52" s="247" t="s">
        <v>132</v>
      </c>
      <c r="C52" s="248" t="s">
        <v>144</v>
      </c>
      <c r="D52" s="249" t="s">
        <v>134</v>
      </c>
      <c r="E52" s="244"/>
      <c r="F52" s="241">
        <v>5</v>
      </c>
      <c r="G52" s="242">
        <v>10</v>
      </c>
      <c r="H52" s="243">
        <v>13</v>
      </c>
      <c r="I52" s="266" t="s">
        <v>85</v>
      </c>
      <c r="J52" s="245">
        <v>30.95</v>
      </c>
      <c r="K52" s="267" t="s">
        <v>181</v>
      </c>
      <c r="N52" s="209" t="str">
        <f>IF(J52&gt;'Moors League'!D57,'Lane 1 Team Sheet'!D52,J52-'Moors League'!D57)</f>
        <v>Shinobu Bartram</v>
      </c>
      <c r="O52" s="209">
        <f>IF(J52&gt;'Moors League'!H57,'Lane 2 Team Sheet'!D66,J52-'Moors League'!H57)</f>
        <v>-3.7500000000000036</v>
      </c>
      <c r="P52" s="210">
        <f>IF(J52&gt;'Moors League'!L57,'Lane 3 Team Sheet'!D66,J52-'Moors League'!L57)</f>
        <v>-3.610000000000003</v>
      </c>
      <c r="Q52" s="210">
        <f>IF(J52&gt;'Moors League'!P57,'Lane 4 Team Sheet'!D66,J52-'Moors League'!P57)</f>
        <v>-4.5000000000000036</v>
      </c>
      <c r="R52" s="211">
        <f>IF(J52&gt;'Moors League'!T57,'Lane 5 Team Sheet'!D66,Records!J52-'Moors League'!T57)</f>
        <v>-11.150000000000002</v>
      </c>
      <c r="S52" s="211">
        <f>IF(J52&gt;'Moors League'!X57,'Lane 6 Team Sheet'!D66,J52-'Moors League'!X57)</f>
        <v>-7.080000000000002</v>
      </c>
    </row>
    <row r="53" spans="1:19" s="212" customFormat="1" ht="21.75" customHeight="1">
      <c r="A53" s="246">
        <v>50</v>
      </c>
      <c r="B53" s="247" t="s">
        <v>136</v>
      </c>
      <c r="C53" s="248" t="s">
        <v>144</v>
      </c>
      <c r="D53" s="249" t="s">
        <v>134</v>
      </c>
      <c r="E53" s="244"/>
      <c r="F53" s="241">
        <v>11</v>
      </c>
      <c r="G53" s="242">
        <v>10</v>
      </c>
      <c r="H53" s="243">
        <v>8</v>
      </c>
      <c r="I53" s="266" t="s">
        <v>137</v>
      </c>
      <c r="J53" s="245">
        <v>29.14</v>
      </c>
      <c r="K53" s="267" t="s">
        <v>138</v>
      </c>
      <c r="N53" s="209" t="str">
        <f>IF(J53&gt;'Moors League'!D58,'Lane 1 Team Sheet'!D53,J53-'Moors League'!D58)</f>
        <v>Lewis Horner</v>
      </c>
      <c r="O53" s="209">
        <f>IF(J53&gt;'Moors League'!H58,'Lane 2 Team Sheet'!D67,J53-'Moors League'!H58)</f>
        <v>-5.399999999999999</v>
      </c>
      <c r="P53" s="210">
        <f>IF(J53&gt;'Moors League'!L58,'Lane 3 Team Sheet'!D67,J53-'Moors League'!L58)</f>
        <v>-4.210000000000001</v>
      </c>
      <c r="Q53" s="210">
        <f>IF(J53&gt;'Moors League'!P58,'Lane 4 Team Sheet'!D67,J53-'Moors League'!P58)</f>
        <v>-5.759999999999998</v>
      </c>
      <c r="R53" s="211">
        <f>IF(J53&gt;'Moors League'!T58,'Lane 5 Team Sheet'!D67,Records!J53-'Moors League'!T58)</f>
        <v>-2.09</v>
      </c>
      <c r="S53" s="211">
        <f>IF(J53&gt;'Moors League'!X58,'Lane 6 Team Sheet'!D67,J53-'Moors League'!X58)</f>
        <v>-6.670000000000002</v>
      </c>
    </row>
    <row r="54" spans="1:19" s="212" customFormat="1" ht="21.75" customHeight="1">
      <c r="A54" s="246">
        <v>51</v>
      </c>
      <c r="B54" s="247" t="s">
        <v>132</v>
      </c>
      <c r="C54" s="248" t="s">
        <v>139</v>
      </c>
      <c r="D54" s="249" t="s">
        <v>145</v>
      </c>
      <c r="E54" s="244"/>
      <c r="F54" s="241">
        <v>16</v>
      </c>
      <c r="G54" s="242">
        <v>4</v>
      </c>
      <c r="H54" s="243">
        <v>16</v>
      </c>
      <c r="I54" s="266" t="s">
        <v>85</v>
      </c>
      <c r="J54" s="245">
        <v>38.89</v>
      </c>
      <c r="K54" s="267" t="s">
        <v>191</v>
      </c>
      <c r="N54" s="209" t="str">
        <f>IF(J54&gt;'Moors League'!D59,'Lane 1 Team Sheet'!D54,J54-'Moors League'!D59)</f>
        <v>Emma Muirhead</v>
      </c>
      <c r="O54" s="209">
        <f>IF(J54&gt;'Moors League'!H59,'Lane 2 Team Sheet'!D68,J54-'Moors League'!H59)</f>
        <v>-16.939999999999998</v>
      </c>
      <c r="P54" s="210">
        <f>IF(J54&gt;'Moors League'!L59,'Lane 3 Team Sheet'!D68,J54-'Moors League'!L59)</f>
        <v>-5.100000000000001</v>
      </c>
      <c r="Q54" s="210">
        <f>IF(J54&gt;'Moors League'!P59,'Lane 4 Team Sheet'!D68,J54-'Moors League'!P59)</f>
        <v>-11.829999999999998</v>
      </c>
      <c r="R54" s="211">
        <f>IF(J54&gt;'Moors League'!T59,'Lane 5 Team Sheet'!D68,Records!J54-'Moors League'!T59)</f>
        <v>-1.2999999999999972</v>
      </c>
      <c r="S54" s="211">
        <f>IF(J54&gt;'Moors League'!X59,'Lane 6 Team Sheet'!D68,J54-'Moors League'!X59)</f>
        <v>-16.9</v>
      </c>
    </row>
    <row r="55" spans="1:19" s="212" customFormat="1" ht="21.75" customHeight="1">
      <c r="A55" s="246">
        <v>52</v>
      </c>
      <c r="B55" s="247" t="s">
        <v>136</v>
      </c>
      <c r="C55" s="248" t="s">
        <v>139</v>
      </c>
      <c r="D55" s="249" t="s">
        <v>145</v>
      </c>
      <c r="E55" s="244"/>
      <c r="F55" s="241">
        <v>25</v>
      </c>
      <c r="G55" s="242">
        <v>6</v>
      </c>
      <c r="H55" s="243">
        <v>16</v>
      </c>
      <c r="I55" s="266" t="s">
        <v>176</v>
      </c>
      <c r="J55" s="245">
        <v>35.54</v>
      </c>
      <c r="K55" s="267" t="s">
        <v>190</v>
      </c>
      <c r="N55" s="209" t="str">
        <f>IF(J55&gt;'Moors League'!D60,'Lane 1 Team Sheet'!D55,J55-'Moors League'!D60)</f>
        <v>Daisy Muirhead</v>
      </c>
      <c r="O55" s="209">
        <f>IF(J55&gt;'Moors League'!H60,'Lane 2 Team Sheet'!D69,J55-'Moors League'!H60)</f>
        <v>-14.740000000000002</v>
      </c>
      <c r="P55" s="210">
        <f>IF(J55&gt;'Moors League'!L60,'Lane 3 Team Sheet'!D69,J55-'Moors League'!L60)</f>
        <v>-13.600000000000001</v>
      </c>
      <c r="Q55" s="210">
        <f>IF(J55&gt;'Moors League'!P60,'Lane 4 Team Sheet'!D69,J55-'Moors League'!P60)</f>
        <v>-10.480000000000004</v>
      </c>
      <c r="R55" s="211">
        <f>IF(J55&gt;'Moors League'!T60,'Lane 5 Team Sheet'!D69,Records!J55-'Moors League'!T60)</f>
        <v>-6.140000000000001</v>
      </c>
      <c r="S55" s="211">
        <f>IF(J55&gt;'Moors League'!X60,'Lane 6 Team Sheet'!D69,J55-'Moors League'!X60)</f>
        <v>-15.29</v>
      </c>
    </row>
    <row r="56" spans="1:19" s="212" customFormat="1" ht="21.75" customHeight="1">
      <c r="A56" s="246">
        <v>53</v>
      </c>
      <c r="B56" s="247" t="s">
        <v>132</v>
      </c>
      <c r="C56" s="248" t="s">
        <v>133</v>
      </c>
      <c r="D56" s="249" t="s">
        <v>158</v>
      </c>
      <c r="E56" s="244"/>
      <c r="F56" s="241">
        <v>11</v>
      </c>
      <c r="G56" s="242">
        <v>7</v>
      </c>
      <c r="H56" s="243">
        <v>15</v>
      </c>
      <c r="I56" s="266" t="s">
        <v>85</v>
      </c>
      <c r="J56" s="245">
        <v>27.22</v>
      </c>
      <c r="K56" s="267" t="s">
        <v>181</v>
      </c>
      <c r="N56" s="209" t="str">
        <f>IF(J56&gt;'Moors League'!D61,'Lane 1 Team Sheet'!D56,J56-'Moors League'!D61)</f>
        <v>Jaime Dunn</v>
      </c>
      <c r="O56" s="209">
        <f>IF(J56&gt;'Moors League'!H61,'Lane 2 Team Sheet'!D70,J56-'Moors League'!H61)</f>
        <v>-2.650000000000002</v>
      </c>
      <c r="P56" s="210">
        <f>IF(J56&gt;'Moors League'!L61,'Lane 3 Team Sheet'!D70,J56-'Moors League'!L61)</f>
        <v>-2.0100000000000016</v>
      </c>
      <c r="Q56" s="210">
        <f>IF(J56&gt;'Moors League'!P61,'Lane 4 Team Sheet'!D70,J56-'Moors League'!P61)</f>
        <v>-2.6799999999999997</v>
      </c>
      <c r="R56" s="211">
        <f>IF(J56&gt;'Moors League'!T61,'Lane 5 Team Sheet'!D70,Records!J56-'Moors League'!T61)</f>
        <v>-4.57</v>
      </c>
      <c r="S56" s="211">
        <f>IF(J56&gt;'Moors League'!X61,'Lane 6 Team Sheet'!D70,J56-'Moors League'!X61)</f>
        <v>-1.7200000000000024</v>
      </c>
    </row>
    <row r="57" spans="1:19" s="212" customFormat="1" ht="21.75" customHeight="1">
      <c r="A57" s="246">
        <v>54</v>
      </c>
      <c r="B57" s="247" t="s">
        <v>136</v>
      </c>
      <c r="C57" s="248" t="s">
        <v>133</v>
      </c>
      <c r="D57" s="249" t="s">
        <v>158</v>
      </c>
      <c r="E57" s="244"/>
      <c r="F57" s="241">
        <v>4</v>
      </c>
      <c r="G57" s="242">
        <v>7</v>
      </c>
      <c r="H57" s="243">
        <v>9</v>
      </c>
      <c r="I57" s="266" t="s">
        <v>137</v>
      </c>
      <c r="J57" s="245">
        <v>23.9</v>
      </c>
      <c r="K57" s="267" t="s">
        <v>138</v>
      </c>
      <c r="N57" s="209" t="str">
        <f>IF(J57&gt;'Moors League'!D62,'Lane 1 Team Sheet'!D57,J57-'Moors League'!D62)</f>
        <v>Ste Horner</v>
      </c>
      <c r="O57" s="209">
        <f>IF(J57&gt;'Moors League'!H62,'Lane 2 Team Sheet'!D71,J57-'Moors League'!H62)</f>
        <v>-1.3500000000000014</v>
      </c>
      <c r="P57" s="210">
        <f>IF(J57&gt;'Moors League'!L62,'Lane 3 Team Sheet'!D71,J57-'Moors League'!L62)</f>
        <v>-2.530000000000001</v>
      </c>
      <c r="Q57" s="210">
        <f>IF(J57&gt;'Moors League'!P62,'Lane 4 Team Sheet'!D71,J57-'Moors League'!P62)</f>
        <v>-2.09</v>
      </c>
      <c r="R57" s="211">
        <f>IF(J57&gt;'Moors League'!T62,'Lane 5 Team Sheet'!D71,Records!J57-'Moors League'!T62)</f>
        <v>-1.5300000000000011</v>
      </c>
      <c r="S57" s="211">
        <f>IF(J57&gt;'Moors League'!X62,'Lane 6 Team Sheet'!D71,J57-'Moors League'!X62)</f>
        <v>-4.41</v>
      </c>
    </row>
    <row r="58" spans="1:19" s="212" customFormat="1" ht="21.75" customHeight="1">
      <c r="A58" s="246">
        <v>55</v>
      </c>
      <c r="B58" s="247" t="s">
        <v>132</v>
      </c>
      <c r="C58" s="248" t="s">
        <v>150</v>
      </c>
      <c r="D58" s="249" t="s">
        <v>153</v>
      </c>
      <c r="E58" s="244"/>
      <c r="F58" s="241">
        <v>7</v>
      </c>
      <c r="G58" s="242">
        <v>7</v>
      </c>
      <c r="H58" s="243">
        <v>18</v>
      </c>
      <c r="I58" s="266" t="s">
        <v>85</v>
      </c>
      <c r="J58" s="245">
        <v>56.23</v>
      </c>
      <c r="K58" s="268"/>
      <c r="N58" s="209" t="str">
        <f>IF(J58&gt;'Moors League'!D63,"Record","X")</f>
        <v>Record</v>
      </c>
      <c r="O58" s="209" t="str">
        <f>IF(J58&gt;'Moors League'!H63,"Record","X")</f>
        <v>X</v>
      </c>
      <c r="P58" s="210" t="str">
        <f>IF(J58&gt;'Moors League'!L63,"Record","X")</f>
        <v>X</v>
      </c>
      <c r="Q58" s="210" t="str">
        <f>IF(J58&gt;'Moors League'!P63,"Record","X")</f>
        <v>X</v>
      </c>
      <c r="R58" s="211" t="str">
        <f>IF(J58&gt;'Moors League'!T63,"Record","X")</f>
        <v>X</v>
      </c>
      <c r="S58" s="211" t="str">
        <f>IF(J58&gt;'Moors League'!X63,"Record","X")</f>
        <v>X</v>
      </c>
    </row>
    <row r="59" spans="1:19" s="212" customFormat="1" ht="21.75" customHeight="1">
      <c r="A59" s="246">
        <v>56</v>
      </c>
      <c r="B59" s="247" t="s">
        <v>136</v>
      </c>
      <c r="C59" s="248" t="s">
        <v>150</v>
      </c>
      <c r="D59" s="249" t="s">
        <v>153</v>
      </c>
      <c r="E59" s="244"/>
      <c r="F59" s="241">
        <v>25</v>
      </c>
      <c r="G59" s="242">
        <v>6</v>
      </c>
      <c r="H59" s="243">
        <v>16</v>
      </c>
      <c r="I59" s="266" t="s">
        <v>16</v>
      </c>
      <c r="J59" s="245">
        <v>51.52</v>
      </c>
      <c r="K59" s="268"/>
      <c r="N59" s="209" t="str">
        <f>IF(J59&gt;'Moors League'!D64,"Record","X")</f>
        <v>Record</v>
      </c>
      <c r="O59" s="209" t="str">
        <f>IF(J59&gt;'Moors League'!H64,"Record","X")</f>
        <v>X</v>
      </c>
      <c r="P59" s="210" t="str">
        <f>IF(J59&gt;'Moors League'!L64,"Record","X")</f>
        <v>X</v>
      </c>
      <c r="Q59" s="210" t="str">
        <f>IF(J59&gt;'Moors League'!P64,"Record","X")</f>
        <v>X</v>
      </c>
      <c r="R59" s="211" t="str">
        <f>IF(J59&gt;'Moors League'!T64,"Record","X")</f>
        <v>X</v>
      </c>
      <c r="S59" s="211" t="str">
        <f>IF(J59&gt;'Moors League'!X64,"Record","X")</f>
        <v>X</v>
      </c>
    </row>
    <row r="60" spans="1:19" s="212" customFormat="1" ht="21.75" customHeight="1">
      <c r="A60" s="246">
        <v>57</v>
      </c>
      <c r="B60" s="247" t="s">
        <v>132</v>
      </c>
      <c r="C60" s="248" t="s">
        <v>162</v>
      </c>
      <c r="D60" s="249" t="s">
        <v>152</v>
      </c>
      <c r="E60" s="244"/>
      <c r="F60" s="241">
        <v>29</v>
      </c>
      <c r="G60" s="242">
        <v>6</v>
      </c>
      <c r="H60" s="243">
        <v>2</v>
      </c>
      <c r="I60" s="266" t="s">
        <v>135</v>
      </c>
      <c r="J60" s="245" t="s">
        <v>167</v>
      </c>
      <c r="K60" s="268"/>
      <c r="N60" s="209" t="str">
        <f>IF(J60&gt;'Moors League'!D65,"Record","X")</f>
        <v>Record</v>
      </c>
      <c r="O60" s="209" t="str">
        <f>IF(J60&gt;'Moors League'!H65,"Record","X")</f>
        <v>X</v>
      </c>
      <c r="P60" s="210" t="str">
        <f>IF(J60&gt;'Moors League'!L65,"Record","X")</f>
        <v>X</v>
      </c>
      <c r="Q60" s="210" t="str">
        <f>IF(J60&gt;'Moors League'!P65,"Record","X")</f>
        <v>X</v>
      </c>
      <c r="R60" s="211" t="str">
        <f>IF(J60&gt;'Moors League'!T65,"Record","X")</f>
        <v>X</v>
      </c>
      <c r="S60" s="211" t="str">
        <f>IF(J60&gt;'Moors League'!X65,"Record","X")</f>
        <v>X</v>
      </c>
    </row>
    <row r="61" spans="1:19" s="212" customFormat="1" ht="21.75" customHeight="1">
      <c r="A61" s="246">
        <v>58</v>
      </c>
      <c r="B61" s="247" t="s">
        <v>136</v>
      </c>
      <c r="C61" s="248" t="s">
        <v>162</v>
      </c>
      <c r="D61" s="249" t="s">
        <v>152</v>
      </c>
      <c r="E61" s="244"/>
      <c r="F61" s="241">
        <v>29</v>
      </c>
      <c r="G61" s="242">
        <v>6</v>
      </c>
      <c r="H61" s="243">
        <v>2</v>
      </c>
      <c r="I61" s="266" t="s">
        <v>146</v>
      </c>
      <c r="J61" s="245" t="s">
        <v>168</v>
      </c>
      <c r="K61" s="268"/>
      <c r="N61" s="209" t="str">
        <f>IF(J61&gt;'Moors League'!D66,"Record","X")</f>
        <v>Record</v>
      </c>
      <c r="O61" s="209" t="str">
        <f>IF(J61&gt;'Moors League'!H66,"Record","X")</f>
        <v>X</v>
      </c>
      <c r="P61" s="210" t="str">
        <f>IF(J61&gt;'Moors League'!L66,"Record","X")</f>
        <v>X</v>
      </c>
      <c r="Q61" s="210" t="str">
        <f>IF(J61&gt;'Moors League'!P66,"Record","X")</f>
        <v>X</v>
      </c>
      <c r="R61" s="211" t="str">
        <f>IF(J61&gt;'Moors League'!T66,"Record","X")</f>
        <v>X</v>
      </c>
      <c r="S61" s="211" t="str">
        <f>IF(J61&gt;'Moors League'!X66,"Record","X")</f>
        <v>X</v>
      </c>
    </row>
    <row r="62" spans="1:19" s="212" customFormat="1" ht="21.75" customHeight="1">
      <c r="A62" s="246">
        <v>59</v>
      </c>
      <c r="B62" s="247" t="s">
        <v>132</v>
      </c>
      <c r="C62" s="248" t="s">
        <v>144</v>
      </c>
      <c r="D62" s="249" t="s">
        <v>153</v>
      </c>
      <c r="E62" s="244"/>
      <c r="F62" s="241">
        <v>1</v>
      </c>
      <c r="G62" s="242">
        <v>6</v>
      </c>
      <c r="H62" s="243">
        <v>19</v>
      </c>
      <c r="I62" s="266" t="s">
        <v>85</v>
      </c>
      <c r="J62" s="245">
        <v>53.97</v>
      </c>
      <c r="K62" s="268"/>
      <c r="N62" s="209" t="str">
        <f>IF(J62&gt;'Moors League'!D67,"Record","X")</f>
        <v>Record</v>
      </c>
      <c r="O62" s="209" t="str">
        <f>IF(J62&gt;'Moors League'!H67,"Record","X")</f>
        <v>X</v>
      </c>
      <c r="P62" s="210" t="str">
        <f>IF(J62&gt;'Moors League'!L67,"Record","X")</f>
        <v>X</v>
      </c>
      <c r="Q62" s="210" t="str">
        <f>IF(J62&gt;'Moors League'!P67,"Record","X")</f>
        <v>X</v>
      </c>
      <c r="R62" s="211" t="str">
        <f>IF(J62&gt;'Moors League'!T67,"Record","X")</f>
        <v>X</v>
      </c>
      <c r="S62" s="211" t="str">
        <f>IF(J62&gt;'Moors League'!X67,"Record","X")</f>
        <v>X</v>
      </c>
    </row>
    <row r="63" spans="1:19" s="212" customFormat="1" ht="21.75" customHeight="1">
      <c r="A63" s="246">
        <v>60</v>
      </c>
      <c r="B63" s="247" t="s">
        <v>136</v>
      </c>
      <c r="C63" s="248" t="s">
        <v>144</v>
      </c>
      <c r="D63" s="249" t="s">
        <v>153</v>
      </c>
      <c r="E63" s="244"/>
      <c r="F63" s="241">
        <v>25</v>
      </c>
      <c r="G63" s="242">
        <v>6</v>
      </c>
      <c r="H63" s="243">
        <v>16</v>
      </c>
      <c r="I63" s="266" t="s">
        <v>137</v>
      </c>
      <c r="J63" s="245">
        <v>50.04</v>
      </c>
      <c r="K63" s="268"/>
      <c r="N63" s="209" t="str">
        <f>IF(J63&gt;'Moors League'!D68,"Record","X")</f>
        <v>Record</v>
      </c>
      <c r="O63" s="209" t="str">
        <f>IF(J63&gt;'Moors League'!H68,"Record","X")</f>
        <v>X</v>
      </c>
      <c r="P63" s="210" t="str">
        <f>IF(J63&gt;'Moors League'!L68,"Record","X")</f>
        <v>X</v>
      </c>
      <c r="Q63" s="210" t="str">
        <f>IF(J63&gt;'Moors League'!P68,"Record","X")</f>
        <v>X</v>
      </c>
      <c r="R63" s="211" t="str">
        <f>IF(J63&gt;'Moors League'!T68,"Record","X")</f>
        <v>X</v>
      </c>
      <c r="S63" s="211" t="str">
        <f>IF(J63&gt;'Moors League'!X68,"Record","X")</f>
        <v>X</v>
      </c>
    </row>
    <row r="64" spans="1:19" s="212" customFormat="1" ht="21.75" customHeight="1">
      <c r="A64" s="213">
        <v>61</v>
      </c>
      <c r="B64" s="214" t="s">
        <v>169</v>
      </c>
      <c r="C64" s="215" t="s">
        <v>170</v>
      </c>
      <c r="D64" s="216" t="s">
        <v>171</v>
      </c>
      <c r="E64" s="217"/>
      <c r="F64" s="196">
        <v>11</v>
      </c>
      <c r="G64" s="197">
        <v>7</v>
      </c>
      <c r="H64" s="198">
        <v>15</v>
      </c>
      <c r="I64" s="272" t="s">
        <v>137</v>
      </c>
      <c r="J64" s="199" t="s">
        <v>193</v>
      </c>
      <c r="K64" s="273"/>
      <c r="N64" s="209" t="str">
        <f>IF(J64&gt;'Moors League'!D69,"Record","X")</f>
        <v>Record</v>
      </c>
      <c r="O64" s="209" t="str">
        <f>IF(J64&gt;'Moors League'!H69,"Record","X")</f>
        <v>X</v>
      </c>
      <c r="P64" s="210" t="str">
        <f>IF(J64&gt;'Moors League'!L69,"Record","X")</f>
        <v>X</v>
      </c>
      <c r="Q64" s="210" t="str">
        <f>IF(J64&gt;'Moors League'!P69,"Record","X")</f>
        <v>X</v>
      </c>
      <c r="R64" s="211" t="str">
        <f>IF(J64&gt;'Moors League'!T69,"Record","X")</f>
        <v>X</v>
      </c>
      <c r="S64" s="211" t="str">
        <f>IF(J64&gt;'Moors League'!X69,"Record","X")</f>
        <v>X</v>
      </c>
    </row>
    <row r="65" spans="1:19" s="212" customFormat="1" ht="21.75" customHeight="1">
      <c r="A65" s="218"/>
      <c r="B65" s="86"/>
      <c r="C65" s="86"/>
      <c r="D65" s="219"/>
      <c r="E65" s="87"/>
      <c r="F65" s="91"/>
      <c r="G65" s="218"/>
      <c r="H65" s="218"/>
      <c r="N65" s="218"/>
      <c r="O65" s="218"/>
      <c r="P65" s="218"/>
      <c r="Q65" s="218"/>
      <c r="R65" s="218"/>
      <c r="S65" s="218"/>
    </row>
    <row r="66" spans="1:19" s="212" customFormat="1" ht="21.75" customHeight="1">
      <c r="A66" s="218"/>
      <c r="B66" s="86"/>
      <c r="C66" s="86"/>
      <c r="D66" s="219"/>
      <c r="E66" s="87"/>
      <c r="F66" s="91"/>
      <c r="G66" s="218"/>
      <c r="H66" s="218"/>
      <c r="N66" s="218"/>
      <c r="O66" s="218"/>
      <c r="P66" s="218"/>
      <c r="Q66" s="218"/>
      <c r="R66" s="218"/>
      <c r="S66" s="218"/>
    </row>
    <row r="67" spans="1:19" s="212" customFormat="1" ht="21.75" customHeight="1">
      <c r="A67" s="218"/>
      <c r="B67" s="86"/>
      <c r="C67" s="86"/>
      <c r="D67" s="219"/>
      <c r="E67" s="87"/>
      <c r="F67" s="91"/>
      <c r="G67" s="218"/>
      <c r="H67" s="218"/>
      <c r="N67" s="218"/>
      <c r="O67" s="218"/>
      <c r="P67" s="218"/>
      <c r="Q67" s="218"/>
      <c r="R67" s="218"/>
      <c r="S67" s="218"/>
    </row>
    <row r="68" spans="1:19" s="212" customFormat="1" ht="21.75" customHeight="1">
      <c r="A68" s="218"/>
      <c r="B68" s="86"/>
      <c r="C68" s="86"/>
      <c r="D68" s="219"/>
      <c r="E68" s="90"/>
      <c r="F68" s="220"/>
      <c r="G68" s="218"/>
      <c r="H68" s="218"/>
      <c r="N68" s="218"/>
      <c r="O68" s="218"/>
      <c r="P68" s="218"/>
      <c r="Q68" s="218"/>
      <c r="R68" s="218"/>
      <c r="S68" s="218"/>
    </row>
    <row r="69" spans="1:19" s="212" customFormat="1" ht="21.75" customHeight="1">
      <c r="A69" s="218"/>
      <c r="B69" s="89"/>
      <c r="C69" s="89"/>
      <c r="D69" s="219"/>
      <c r="E69" s="90"/>
      <c r="F69" s="220"/>
      <c r="G69" s="218"/>
      <c r="H69" s="218"/>
      <c r="N69" s="218"/>
      <c r="O69" s="218"/>
      <c r="P69" s="218"/>
      <c r="Q69" s="218"/>
      <c r="R69" s="218"/>
      <c r="S69" s="218"/>
    </row>
    <row r="70" spans="1:19" s="212" customFormat="1" ht="21.75" customHeight="1">
      <c r="A70" s="218"/>
      <c r="B70" s="86"/>
      <c r="C70" s="86"/>
      <c r="D70" s="219"/>
      <c r="E70" s="88"/>
      <c r="F70" s="220"/>
      <c r="G70" s="218"/>
      <c r="H70" s="218"/>
      <c r="N70" s="218"/>
      <c r="O70" s="218"/>
      <c r="P70" s="218"/>
      <c r="Q70" s="218"/>
      <c r="R70" s="218"/>
      <c r="S70" s="218"/>
    </row>
    <row r="71" spans="1:19" s="212" customFormat="1" ht="21.75" customHeight="1">
      <c r="A71" s="218"/>
      <c r="B71" s="89"/>
      <c r="C71" s="89"/>
      <c r="D71" s="219"/>
      <c r="E71" s="88"/>
      <c r="F71" s="220"/>
      <c r="G71" s="218"/>
      <c r="H71" s="218"/>
      <c r="N71" s="218"/>
      <c r="O71" s="218"/>
      <c r="P71" s="218"/>
      <c r="Q71" s="218"/>
      <c r="R71" s="218"/>
      <c r="S71" s="218"/>
    </row>
    <row r="72" spans="1:19" s="212" customFormat="1" ht="21.75" customHeight="1">
      <c r="A72" s="218"/>
      <c r="B72" s="86"/>
      <c r="C72" s="86"/>
      <c r="D72" s="219"/>
      <c r="E72" s="88"/>
      <c r="F72" s="220"/>
      <c r="G72" s="218"/>
      <c r="H72" s="218"/>
      <c r="N72" s="218"/>
      <c r="O72" s="218"/>
      <c r="P72" s="218"/>
      <c r="Q72" s="218"/>
      <c r="R72" s="218"/>
      <c r="S72" s="218"/>
    </row>
    <row r="73" spans="1:19" s="212" customFormat="1" ht="21.75" customHeight="1">
      <c r="A73" s="218"/>
      <c r="B73" s="89"/>
      <c r="C73" s="89"/>
      <c r="D73" s="219"/>
      <c r="E73" s="88"/>
      <c r="F73" s="220"/>
      <c r="G73" s="218"/>
      <c r="H73" s="218"/>
      <c r="N73" s="218"/>
      <c r="O73" s="218"/>
      <c r="P73" s="218"/>
      <c r="Q73" s="218"/>
      <c r="R73" s="218"/>
      <c r="S73" s="218"/>
    </row>
    <row r="74" spans="1:19" s="212" customFormat="1" ht="21.75" customHeight="1">
      <c r="A74" s="218"/>
      <c r="B74" s="86"/>
      <c r="C74" s="86"/>
      <c r="D74" s="219"/>
      <c r="E74" s="88"/>
      <c r="F74" s="220"/>
      <c r="G74" s="218"/>
      <c r="H74" s="218"/>
      <c r="N74" s="218"/>
      <c r="O74" s="218"/>
      <c r="P74" s="218"/>
      <c r="Q74" s="218"/>
      <c r="R74" s="218"/>
      <c r="S74" s="218"/>
    </row>
    <row r="75" spans="1:19" s="212" customFormat="1" ht="21.75" customHeight="1">
      <c r="A75" s="218"/>
      <c r="B75" s="89"/>
      <c r="C75" s="89"/>
      <c r="D75" s="219"/>
      <c r="E75" s="88"/>
      <c r="F75" s="220"/>
      <c r="G75" s="218"/>
      <c r="H75" s="218"/>
      <c r="N75" s="218"/>
      <c r="O75" s="218"/>
      <c r="P75" s="218"/>
      <c r="Q75" s="218"/>
      <c r="R75" s="218"/>
      <c r="S75" s="218"/>
    </row>
    <row r="76" spans="1:19" s="212" customFormat="1" ht="21.75" customHeight="1">
      <c r="A76" s="218"/>
      <c r="B76" s="86"/>
      <c r="C76" s="86"/>
      <c r="D76" s="219"/>
      <c r="E76" s="88"/>
      <c r="F76" s="220"/>
      <c r="G76" s="218"/>
      <c r="H76" s="218"/>
      <c r="N76" s="218"/>
      <c r="O76" s="218"/>
      <c r="P76" s="218"/>
      <c r="Q76" s="218"/>
      <c r="R76" s="218"/>
      <c r="S76" s="218"/>
    </row>
    <row r="77" spans="1:19" s="212" customFormat="1" ht="21.75" customHeight="1">
      <c r="A77" s="218"/>
      <c r="B77" s="89"/>
      <c r="C77" s="89"/>
      <c r="D77" s="219"/>
      <c r="E77" s="88"/>
      <c r="F77" s="220"/>
      <c r="G77" s="218"/>
      <c r="H77" s="218"/>
      <c r="N77" s="218"/>
      <c r="O77" s="218"/>
      <c r="P77" s="218"/>
      <c r="Q77" s="218"/>
      <c r="R77" s="218"/>
      <c r="S77" s="218"/>
    </row>
    <row r="78" spans="1:19" s="212" customFormat="1" ht="21.75" customHeight="1">
      <c r="A78" s="218"/>
      <c r="B78" s="86"/>
      <c r="C78" s="86"/>
      <c r="D78" s="221"/>
      <c r="E78" s="88"/>
      <c r="F78" s="220"/>
      <c r="G78" s="218"/>
      <c r="H78" s="218"/>
      <c r="N78" s="218"/>
      <c r="O78" s="218"/>
      <c r="P78" s="218"/>
      <c r="Q78" s="218"/>
      <c r="R78" s="218"/>
      <c r="S78" s="218"/>
    </row>
    <row r="79" spans="1:19" s="212" customFormat="1" ht="21.75" customHeight="1">
      <c r="A79" s="218"/>
      <c r="B79" s="89"/>
      <c r="C79" s="89"/>
      <c r="D79" s="219"/>
      <c r="E79" s="88"/>
      <c r="F79" s="222"/>
      <c r="G79" s="218"/>
      <c r="H79" s="218"/>
      <c r="N79" s="218"/>
      <c r="O79" s="218"/>
      <c r="P79" s="218"/>
      <c r="Q79" s="218"/>
      <c r="R79" s="218"/>
      <c r="S79" s="218"/>
    </row>
    <row r="80" spans="1:19" s="212" customFormat="1" ht="21.75" customHeight="1">
      <c r="A80" s="218"/>
      <c r="B80" s="86"/>
      <c r="C80" s="86"/>
      <c r="D80" s="219"/>
      <c r="E80" s="88"/>
      <c r="F80" s="220"/>
      <c r="G80" s="218"/>
      <c r="H80" s="218"/>
      <c r="N80" s="218"/>
      <c r="O80" s="218"/>
      <c r="P80" s="218"/>
      <c r="Q80" s="218"/>
      <c r="R80" s="218"/>
      <c r="S80" s="218"/>
    </row>
    <row r="81" spans="1:19" s="212" customFormat="1" ht="21.75" customHeight="1">
      <c r="A81" s="218"/>
      <c r="B81" s="89"/>
      <c r="C81" s="89"/>
      <c r="D81" s="219"/>
      <c r="E81" s="88"/>
      <c r="F81" s="220"/>
      <c r="G81" s="218"/>
      <c r="H81" s="218"/>
      <c r="N81" s="218"/>
      <c r="O81" s="218"/>
      <c r="P81" s="218"/>
      <c r="Q81" s="218"/>
      <c r="R81" s="218"/>
      <c r="S81" s="218"/>
    </row>
    <row r="82" spans="1:19" s="212" customFormat="1" ht="21.75" customHeight="1">
      <c r="A82" s="218"/>
      <c r="B82" s="89"/>
      <c r="C82" s="89"/>
      <c r="D82" s="219"/>
      <c r="E82" s="88"/>
      <c r="F82" s="220"/>
      <c r="G82" s="218"/>
      <c r="H82" s="218"/>
      <c r="N82" s="218"/>
      <c r="O82" s="218"/>
      <c r="P82" s="218"/>
      <c r="Q82" s="218"/>
      <c r="R82" s="218"/>
      <c r="S82" s="218"/>
    </row>
    <row r="83" spans="1:19" s="212" customFormat="1" ht="21.75" customHeight="1">
      <c r="A83" s="218"/>
      <c r="B83" s="89"/>
      <c r="C83" s="89"/>
      <c r="D83" s="219"/>
      <c r="E83" s="88"/>
      <c r="F83" s="220"/>
      <c r="G83" s="218"/>
      <c r="H83" s="218"/>
      <c r="N83" s="218"/>
      <c r="O83" s="218"/>
      <c r="P83" s="218"/>
      <c r="Q83" s="218"/>
      <c r="R83" s="218"/>
      <c r="S83" s="218"/>
    </row>
    <row r="84" spans="1:19" s="212" customFormat="1" ht="21.75" customHeight="1">
      <c r="A84" s="218"/>
      <c r="B84" s="89"/>
      <c r="C84" s="89"/>
      <c r="D84" s="219"/>
      <c r="E84" s="88"/>
      <c r="F84" s="220"/>
      <c r="G84" s="218"/>
      <c r="H84" s="218"/>
      <c r="N84" s="218"/>
      <c r="O84" s="218"/>
      <c r="P84" s="218"/>
      <c r="Q84" s="218"/>
      <c r="R84" s="218"/>
      <c r="S84" s="218"/>
    </row>
    <row r="85" spans="5:6" ht="24.75" customHeight="1">
      <c r="E85" s="44"/>
      <c r="F85" s="223"/>
    </row>
  </sheetData>
  <sheetProtection password="8D01" sheet="1"/>
  <mergeCells count="2">
    <mergeCell ref="A2:B2"/>
    <mergeCell ref="O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2011-07-02T18:39:00Z</cp:lastPrinted>
  <dcterms:created xsi:type="dcterms:W3CDTF">2006-02-26T16:54:02Z</dcterms:created>
  <dcterms:modified xsi:type="dcterms:W3CDTF">2019-07-09T10:24:47Z</dcterms:modified>
  <cp:category/>
  <cp:version/>
  <cp:contentType/>
  <cp:contentStatus/>
</cp:coreProperties>
</file>