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hanna\OneDrive\Desktop\Moors 2026\7-Moors League 4 July 26- Final\"/>
    </mc:Choice>
  </mc:AlternateContent>
  <xr:revisionPtr revIDLastSave="0" documentId="13_ncr:1_{3DA745BB-879E-4674-AEE4-5716859316E8}" xr6:coauthVersionLast="47" xr6:coauthVersionMax="47" xr10:uidLastSave="{00000000-0000-0000-0000-000000000000}"/>
  <bookViews>
    <workbookView xWindow="-108" yWindow="-108" windowWidth="23256" windowHeight="13896" tabRatio="851" activeTab="5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Lane 5 Team Sheet" sheetId="20" r:id="rId7"/>
    <sheet name="Lane 6 Team Sheet" sheetId="22" r:id="rId8"/>
    <sheet name="Records" sheetId="7" r:id="rId9"/>
    <sheet name="DQ Lookup" sheetId="10" state="hidden" r:id="rId10"/>
    <sheet name="HDR" sheetId="15" r:id="rId11"/>
    <sheet name="MRF" sheetId="16" r:id="rId12"/>
    <sheet name="Team Changes after event" sheetId="8" state="hidden" r:id="rId13"/>
    <sheet name="Swim England Lookup" sheetId="13" state="hidden" r:id="rId14"/>
    <sheet name="Swimmer Details" sheetId="14" r:id="rId15"/>
    <sheet name="SE Numbers" sheetId="21" r:id="rId16"/>
  </sheets>
  <externalReferences>
    <externalReference r:id="rId17"/>
  </externalReferences>
  <definedNames>
    <definedName name="__xlfn_RTD">#N/A</definedName>
    <definedName name="_xlnm._FilterDatabase" localSheetId="11" hidden="1">MRF!$A$1:$H$161</definedName>
    <definedName name="place" localSheetId="0">'Moors League'!$D$93:$E$97</definedName>
    <definedName name="points">'Moors League'!$T$9:$U$11</definedName>
    <definedName name="position">'Moors League'!$T$9:$U$14</definedName>
    <definedName name="_xlnm.Print_Area" localSheetId="0">'Moors League'!$A$1:$R$72</definedName>
    <definedName name="_xlnm.Print_Titles" localSheetId="0">'Moors League'!$5:$8</definedName>
    <definedName name="table">'Moors League'!$T$9:$U$11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2" l="1"/>
  <c r="X81" i="1"/>
  <c r="I115" i="1"/>
  <c r="I114" i="1"/>
  <c r="I113" i="1"/>
  <c r="I112" i="1"/>
  <c r="I111" i="1"/>
  <c r="I110" i="1"/>
  <c r="I109" i="1"/>
  <c r="I108" i="1"/>
  <c r="I107" i="1"/>
  <c r="AA72" i="1"/>
  <c r="W72" i="1"/>
  <c r="O72" i="1"/>
  <c r="K72" i="1"/>
  <c r="G72" i="1"/>
  <c r="D96" i="1"/>
  <c r="D95" i="1"/>
  <c r="D94" i="1"/>
  <c r="D93" i="1"/>
  <c r="D92" i="1"/>
  <c r="C72" i="1"/>
  <c r="D91" i="1"/>
  <c r="S72" i="1"/>
  <c r="Q52" i="3"/>
  <c r="Q26" i="3"/>
  <c r="Q39" i="3"/>
  <c r="Q37" i="3"/>
  <c r="Q35" i="3"/>
  <c r="Q33" i="3"/>
  <c r="Q32" i="3"/>
  <c r="Q31" i="3"/>
  <c r="Q30" i="3"/>
  <c r="Q29" i="3"/>
  <c r="Q28" i="3"/>
  <c r="Q27" i="3"/>
  <c r="Q25" i="3"/>
  <c r="Q24" i="3"/>
  <c r="Q23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2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1" i="3"/>
  <c r="Q50" i="3"/>
  <c r="Q49" i="3"/>
  <c r="Q48" i="3"/>
  <c r="Q47" i="3"/>
  <c r="Q46" i="3"/>
  <c r="Q45" i="3"/>
  <c r="Q44" i="3"/>
  <c r="Q43" i="3"/>
  <c r="Q42" i="3"/>
  <c r="Q41" i="3"/>
  <c r="Q40" i="3"/>
  <c r="Q38" i="3"/>
  <c r="Q36" i="3"/>
  <c r="Q34" i="3"/>
  <c r="Q22" i="3"/>
  <c r="N90" i="22"/>
  <c r="M90" i="22"/>
  <c r="L90" i="22"/>
  <c r="N85" i="22"/>
  <c r="M85" i="22"/>
  <c r="L85" i="22"/>
  <c r="N83" i="22"/>
  <c r="M83" i="22"/>
  <c r="L83" i="22"/>
  <c r="N81" i="22"/>
  <c r="M81" i="22"/>
  <c r="L81" i="22"/>
  <c r="N79" i="22"/>
  <c r="M79" i="22"/>
  <c r="L79" i="22"/>
  <c r="N77" i="22"/>
  <c r="M77" i="22"/>
  <c r="L77" i="22"/>
  <c r="N75" i="22"/>
  <c r="M75" i="22"/>
  <c r="L75" i="22"/>
  <c r="N73" i="22"/>
  <c r="M73" i="22"/>
  <c r="L73" i="22"/>
  <c r="N72" i="22"/>
  <c r="M72" i="22"/>
  <c r="L72" i="22"/>
  <c r="N71" i="22"/>
  <c r="M71" i="22"/>
  <c r="L71" i="22"/>
  <c r="N70" i="22"/>
  <c r="M70" i="22"/>
  <c r="L70" i="22"/>
  <c r="N69" i="22"/>
  <c r="M69" i="22"/>
  <c r="L69" i="22"/>
  <c r="N68" i="22"/>
  <c r="M68" i="22"/>
  <c r="L68" i="22"/>
  <c r="N67" i="22"/>
  <c r="M67" i="22"/>
  <c r="L67" i="22"/>
  <c r="N66" i="22"/>
  <c r="M66" i="22"/>
  <c r="L66" i="22"/>
  <c r="N65" i="22"/>
  <c r="M65" i="22"/>
  <c r="L65" i="22"/>
  <c r="N64" i="22"/>
  <c r="M64" i="22"/>
  <c r="L64" i="22"/>
  <c r="N63" i="22"/>
  <c r="M63" i="22"/>
  <c r="L63" i="22"/>
  <c r="N61" i="22"/>
  <c r="M61" i="22"/>
  <c r="L61" i="22"/>
  <c r="N59" i="22"/>
  <c r="M59" i="22"/>
  <c r="L59" i="22"/>
  <c r="N57" i="22"/>
  <c r="M57" i="22"/>
  <c r="L57" i="22"/>
  <c r="N55" i="22"/>
  <c r="M55" i="22"/>
  <c r="L55" i="22"/>
  <c r="N54" i="22"/>
  <c r="M54" i="22"/>
  <c r="L54" i="22"/>
  <c r="N53" i="22"/>
  <c r="M53" i="22"/>
  <c r="L53" i="22"/>
  <c r="N52" i="22"/>
  <c r="M52" i="22"/>
  <c r="L52" i="22"/>
  <c r="N51" i="22"/>
  <c r="M51" i="22"/>
  <c r="L51" i="22"/>
  <c r="N50" i="22"/>
  <c r="M50" i="22"/>
  <c r="L50" i="22"/>
  <c r="N49" i="22"/>
  <c r="M49" i="22"/>
  <c r="L49" i="22"/>
  <c r="N48" i="22"/>
  <c r="M48" i="22"/>
  <c r="L48" i="22"/>
  <c r="N47" i="22"/>
  <c r="M47" i="22"/>
  <c r="L47" i="22"/>
  <c r="N46" i="22"/>
  <c r="M46" i="22"/>
  <c r="L46" i="22"/>
  <c r="N45" i="22"/>
  <c r="M45" i="22"/>
  <c r="L45" i="22"/>
  <c r="N43" i="22"/>
  <c r="M43" i="22"/>
  <c r="L43" i="22"/>
  <c r="N41" i="22"/>
  <c r="M41" i="22"/>
  <c r="L41" i="22"/>
  <c r="N39" i="22"/>
  <c r="M39" i="22"/>
  <c r="L39" i="22"/>
  <c r="N37" i="22"/>
  <c r="M37" i="22"/>
  <c r="L37" i="22"/>
  <c r="N35" i="22"/>
  <c r="M35" i="22"/>
  <c r="L35" i="22"/>
  <c r="N33" i="22"/>
  <c r="M33" i="22"/>
  <c r="L33" i="22"/>
  <c r="N32" i="22"/>
  <c r="M32" i="22"/>
  <c r="L32" i="22"/>
  <c r="N31" i="22"/>
  <c r="M31" i="22"/>
  <c r="L31" i="22"/>
  <c r="N30" i="22"/>
  <c r="M30" i="22"/>
  <c r="L30" i="22"/>
  <c r="N29" i="22"/>
  <c r="M29" i="22"/>
  <c r="L29" i="22"/>
  <c r="N28" i="22"/>
  <c r="M28" i="22"/>
  <c r="L28" i="22"/>
  <c r="N27" i="22"/>
  <c r="M27" i="22"/>
  <c r="L27" i="22"/>
  <c r="N26" i="22"/>
  <c r="M26" i="22"/>
  <c r="L26" i="22"/>
  <c r="N25" i="22"/>
  <c r="M25" i="22"/>
  <c r="L25" i="22"/>
  <c r="N24" i="22"/>
  <c r="M24" i="22"/>
  <c r="L24" i="22"/>
  <c r="N23" i="22"/>
  <c r="M23" i="22"/>
  <c r="L23" i="22"/>
  <c r="N21" i="22"/>
  <c r="M21" i="22"/>
  <c r="L21" i="22"/>
  <c r="N19" i="22"/>
  <c r="M19" i="22"/>
  <c r="L19" i="22"/>
  <c r="N17" i="22"/>
  <c r="M17" i="22"/>
  <c r="L17" i="22"/>
  <c r="N15" i="22"/>
  <c r="M15" i="22"/>
  <c r="L15" i="22"/>
  <c r="N14" i="22"/>
  <c r="M14" i="22"/>
  <c r="L14" i="22"/>
  <c r="N13" i="22"/>
  <c r="M13" i="22"/>
  <c r="L13" i="22"/>
  <c r="N12" i="22"/>
  <c r="M12" i="22"/>
  <c r="L12" i="22"/>
  <c r="N11" i="22"/>
  <c r="M11" i="22"/>
  <c r="L11" i="22"/>
  <c r="N10" i="22"/>
  <c r="M10" i="22"/>
  <c r="L10" i="22"/>
  <c r="N9" i="22"/>
  <c r="M9" i="22"/>
  <c r="L9" i="22"/>
  <c r="N8" i="22"/>
  <c r="M8" i="22"/>
  <c r="L8" i="22"/>
  <c r="N7" i="22"/>
  <c r="M7" i="22"/>
  <c r="L7" i="22"/>
  <c r="N6" i="22"/>
  <c r="M6" i="22"/>
  <c r="L6" i="22"/>
  <c r="N90" i="20"/>
  <c r="M90" i="20"/>
  <c r="L90" i="20"/>
  <c r="N85" i="20"/>
  <c r="M85" i="20"/>
  <c r="L85" i="20"/>
  <c r="L83" i="20"/>
  <c r="N83" i="20"/>
  <c r="M83" i="20"/>
  <c r="N81" i="20"/>
  <c r="M81" i="20"/>
  <c r="L81" i="20"/>
  <c r="N79" i="20"/>
  <c r="M79" i="20"/>
  <c r="L79" i="20"/>
  <c r="N77" i="20"/>
  <c r="M77" i="20"/>
  <c r="L77" i="20"/>
  <c r="N75" i="20"/>
  <c r="M75" i="20"/>
  <c r="L75" i="20"/>
  <c r="N73" i="20"/>
  <c r="M73" i="20"/>
  <c r="L73" i="20"/>
  <c r="N72" i="20"/>
  <c r="M72" i="20"/>
  <c r="L72" i="20"/>
  <c r="N71" i="20"/>
  <c r="M71" i="20"/>
  <c r="L71" i="20"/>
  <c r="N70" i="20"/>
  <c r="M70" i="20"/>
  <c r="L70" i="20"/>
  <c r="N69" i="20"/>
  <c r="M69" i="20"/>
  <c r="L69" i="20"/>
  <c r="N68" i="20"/>
  <c r="M68" i="20"/>
  <c r="L68" i="20"/>
  <c r="N67" i="20"/>
  <c r="M67" i="20"/>
  <c r="L67" i="20"/>
  <c r="N66" i="20"/>
  <c r="M66" i="20"/>
  <c r="L66" i="20"/>
  <c r="N65" i="20"/>
  <c r="M65" i="20"/>
  <c r="L65" i="20"/>
  <c r="N64" i="20"/>
  <c r="M64" i="20"/>
  <c r="L64" i="20"/>
  <c r="N63" i="20"/>
  <c r="M63" i="20"/>
  <c r="L63" i="20"/>
  <c r="N61" i="20"/>
  <c r="M61" i="20"/>
  <c r="L61" i="20"/>
  <c r="N59" i="20"/>
  <c r="M59" i="20"/>
  <c r="L59" i="20"/>
  <c r="N57" i="20"/>
  <c r="M57" i="20"/>
  <c r="L57" i="20"/>
  <c r="N55" i="20"/>
  <c r="M55" i="20"/>
  <c r="L55" i="20"/>
  <c r="N54" i="20"/>
  <c r="M54" i="20"/>
  <c r="L54" i="20"/>
  <c r="N53" i="20"/>
  <c r="M53" i="20"/>
  <c r="L53" i="20"/>
  <c r="N52" i="20"/>
  <c r="M52" i="20"/>
  <c r="L52" i="20"/>
  <c r="N51" i="20"/>
  <c r="M51" i="20"/>
  <c r="L51" i="20"/>
  <c r="N50" i="20"/>
  <c r="M50" i="20"/>
  <c r="L50" i="20"/>
  <c r="N49" i="20"/>
  <c r="M49" i="20"/>
  <c r="L49" i="20"/>
  <c r="N48" i="20"/>
  <c r="M48" i="20"/>
  <c r="L48" i="20"/>
  <c r="N47" i="20"/>
  <c r="M47" i="20"/>
  <c r="L47" i="20"/>
  <c r="N46" i="20"/>
  <c r="M46" i="20"/>
  <c r="L46" i="20"/>
  <c r="N45" i="20"/>
  <c r="M45" i="20"/>
  <c r="L45" i="20"/>
  <c r="N43" i="20"/>
  <c r="M43" i="20"/>
  <c r="L43" i="20"/>
  <c r="N41" i="20"/>
  <c r="M41" i="20"/>
  <c r="L41" i="20"/>
  <c r="N39" i="20"/>
  <c r="M39" i="20"/>
  <c r="L39" i="20"/>
  <c r="N37" i="20"/>
  <c r="M37" i="20"/>
  <c r="L37" i="20"/>
  <c r="N35" i="20"/>
  <c r="M35" i="20"/>
  <c r="L35" i="20"/>
  <c r="N33" i="20"/>
  <c r="M33" i="20"/>
  <c r="L33" i="20"/>
  <c r="N32" i="20"/>
  <c r="M32" i="20"/>
  <c r="L32" i="20"/>
  <c r="N31" i="20"/>
  <c r="M31" i="20"/>
  <c r="L31" i="20"/>
  <c r="N30" i="20"/>
  <c r="M30" i="20"/>
  <c r="L30" i="20"/>
  <c r="N29" i="20"/>
  <c r="M29" i="20"/>
  <c r="L29" i="20"/>
  <c r="N28" i="20"/>
  <c r="M28" i="20"/>
  <c r="L28" i="20"/>
  <c r="N27" i="20"/>
  <c r="M27" i="20"/>
  <c r="L27" i="20"/>
  <c r="N26" i="20"/>
  <c r="M26" i="20"/>
  <c r="L26" i="20"/>
  <c r="N25" i="20"/>
  <c r="M25" i="20"/>
  <c r="L25" i="20"/>
  <c r="N24" i="20"/>
  <c r="M24" i="20"/>
  <c r="L24" i="20"/>
  <c r="N23" i="20"/>
  <c r="M23" i="20"/>
  <c r="L23" i="20"/>
  <c r="N21" i="20"/>
  <c r="M21" i="20"/>
  <c r="L21" i="20"/>
  <c r="N19" i="20"/>
  <c r="M19" i="20"/>
  <c r="L19" i="20"/>
  <c r="M17" i="20"/>
  <c r="N17" i="20"/>
  <c r="L17" i="20"/>
  <c r="N15" i="20"/>
  <c r="M15" i="20"/>
  <c r="L15" i="20"/>
  <c r="N14" i="20"/>
  <c r="M14" i="20"/>
  <c r="L14" i="20"/>
  <c r="N13" i="20"/>
  <c r="M13" i="20"/>
  <c r="L13" i="20"/>
  <c r="N12" i="20"/>
  <c r="M12" i="20"/>
  <c r="L12" i="20"/>
  <c r="N11" i="20"/>
  <c r="M11" i="20"/>
  <c r="L11" i="20"/>
  <c r="N10" i="20"/>
  <c r="M10" i="20"/>
  <c r="L10" i="20"/>
  <c r="N9" i="20"/>
  <c r="M9" i="20"/>
  <c r="L9" i="20"/>
  <c r="N8" i="20"/>
  <c r="M8" i="20"/>
  <c r="L8" i="20"/>
  <c r="N7" i="20"/>
  <c r="M7" i="20"/>
  <c r="L7" i="20"/>
  <c r="N6" i="20"/>
  <c r="M6" i="20"/>
  <c r="L6" i="20"/>
  <c r="N61" i="19"/>
  <c r="M61" i="19"/>
  <c r="L61" i="19"/>
  <c r="N59" i="19"/>
  <c r="M59" i="19"/>
  <c r="L59" i="19"/>
  <c r="L43" i="19"/>
  <c r="N73" i="19"/>
  <c r="M73" i="19"/>
  <c r="L73" i="19"/>
  <c r="N72" i="19"/>
  <c r="M72" i="19"/>
  <c r="L72" i="19"/>
  <c r="N71" i="19"/>
  <c r="M71" i="19"/>
  <c r="L71" i="19"/>
  <c r="N70" i="19"/>
  <c r="M70" i="19"/>
  <c r="L70" i="19"/>
  <c r="N69" i="19"/>
  <c r="M69" i="19"/>
  <c r="L69" i="19"/>
  <c r="N68" i="19"/>
  <c r="M68" i="19"/>
  <c r="L68" i="19"/>
  <c r="N67" i="19"/>
  <c r="M67" i="19"/>
  <c r="L67" i="19"/>
  <c r="N66" i="19"/>
  <c r="M66" i="19"/>
  <c r="L66" i="19"/>
  <c r="N65" i="19"/>
  <c r="M65" i="19"/>
  <c r="L65" i="19"/>
  <c r="N64" i="19"/>
  <c r="M64" i="19"/>
  <c r="L64" i="19"/>
  <c r="N63" i="19"/>
  <c r="M63" i="19"/>
  <c r="L63" i="19"/>
  <c r="N75" i="19"/>
  <c r="M75" i="19"/>
  <c r="L75" i="19"/>
  <c r="N77" i="19"/>
  <c r="M77" i="19"/>
  <c r="L77" i="19"/>
  <c r="N79" i="19"/>
  <c r="M79" i="19"/>
  <c r="L79" i="19"/>
  <c r="N81" i="19"/>
  <c r="M81" i="19"/>
  <c r="L81" i="19"/>
  <c r="N83" i="19"/>
  <c r="M83" i="19"/>
  <c r="L83" i="19"/>
  <c r="N90" i="19"/>
  <c r="M90" i="19"/>
  <c r="L90" i="19"/>
  <c r="N85" i="19"/>
  <c r="M85" i="19"/>
  <c r="L85" i="19"/>
  <c r="N57" i="19"/>
  <c r="M57" i="19"/>
  <c r="L57" i="19"/>
  <c r="N55" i="19"/>
  <c r="M55" i="19"/>
  <c r="L55" i="19"/>
  <c r="N54" i="19"/>
  <c r="M54" i="19"/>
  <c r="L54" i="19"/>
  <c r="N53" i="19"/>
  <c r="M53" i="19"/>
  <c r="L53" i="19"/>
  <c r="N52" i="19"/>
  <c r="M52" i="19"/>
  <c r="L52" i="19"/>
  <c r="N51" i="19"/>
  <c r="M51" i="19"/>
  <c r="L51" i="19"/>
  <c r="N50" i="19"/>
  <c r="M50" i="19"/>
  <c r="L50" i="19"/>
  <c r="N49" i="19"/>
  <c r="M49" i="19"/>
  <c r="L49" i="19"/>
  <c r="N48" i="19"/>
  <c r="M48" i="19"/>
  <c r="L48" i="19"/>
  <c r="N47" i="19"/>
  <c r="M47" i="19"/>
  <c r="L47" i="19"/>
  <c r="N46" i="19"/>
  <c r="M46" i="19"/>
  <c r="L46" i="19"/>
  <c r="N45" i="19"/>
  <c r="M45" i="19"/>
  <c r="L45" i="19"/>
  <c r="N43" i="19"/>
  <c r="M43" i="19"/>
  <c r="N41" i="19"/>
  <c r="M41" i="19"/>
  <c r="L41" i="19"/>
  <c r="N39" i="19"/>
  <c r="M39" i="19"/>
  <c r="L39" i="19"/>
  <c r="N37" i="19"/>
  <c r="M37" i="19"/>
  <c r="L37" i="19"/>
  <c r="N35" i="19"/>
  <c r="M35" i="19"/>
  <c r="L35" i="19"/>
  <c r="N33" i="19"/>
  <c r="M33" i="19"/>
  <c r="L33" i="19"/>
  <c r="N32" i="19"/>
  <c r="M32" i="19"/>
  <c r="L32" i="19"/>
  <c r="N31" i="19"/>
  <c r="M31" i="19"/>
  <c r="L31" i="19"/>
  <c r="N30" i="19"/>
  <c r="M30" i="19"/>
  <c r="L30" i="19"/>
  <c r="N29" i="19"/>
  <c r="M29" i="19"/>
  <c r="L29" i="19"/>
  <c r="N28" i="19"/>
  <c r="M28" i="19"/>
  <c r="L28" i="19"/>
  <c r="N27" i="19"/>
  <c r="M27" i="19"/>
  <c r="L27" i="19"/>
  <c r="N26" i="19"/>
  <c r="M26" i="19"/>
  <c r="L26" i="19"/>
  <c r="N25" i="19"/>
  <c r="M25" i="19"/>
  <c r="L25" i="19"/>
  <c r="N24" i="19"/>
  <c r="M24" i="19"/>
  <c r="L24" i="19"/>
  <c r="N23" i="19"/>
  <c r="M23" i="19"/>
  <c r="L23" i="19"/>
  <c r="N21" i="19"/>
  <c r="M21" i="19"/>
  <c r="L21" i="19"/>
  <c r="N19" i="19"/>
  <c r="M19" i="19"/>
  <c r="L19" i="19"/>
  <c r="N17" i="19"/>
  <c r="M17" i="19"/>
  <c r="L17" i="19"/>
  <c r="N15" i="19"/>
  <c r="M15" i="19"/>
  <c r="L15" i="19"/>
  <c r="N14" i="19"/>
  <c r="M14" i="19"/>
  <c r="L14" i="19"/>
  <c r="N13" i="19"/>
  <c r="M13" i="19"/>
  <c r="L13" i="19"/>
  <c r="N12" i="19"/>
  <c r="M12" i="19"/>
  <c r="L12" i="19"/>
  <c r="N11" i="19"/>
  <c r="M11" i="19"/>
  <c r="L11" i="19"/>
  <c r="N10" i="19"/>
  <c r="M10" i="19"/>
  <c r="L10" i="19"/>
  <c r="N9" i="19"/>
  <c r="M9" i="19"/>
  <c r="L9" i="19"/>
  <c r="N8" i="19"/>
  <c r="M8" i="19"/>
  <c r="L8" i="19"/>
  <c r="N7" i="19"/>
  <c r="M7" i="19"/>
  <c r="L7" i="19"/>
  <c r="N6" i="19"/>
  <c r="M6" i="19"/>
  <c r="L6" i="19"/>
  <c r="N90" i="18"/>
  <c r="M90" i="18"/>
  <c r="L90" i="18"/>
  <c r="N85" i="18"/>
  <c r="M85" i="18"/>
  <c r="L85" i="18"/>
  <c r="N83" i="18"/>
  <c r="M83" i="18"/>
  <c r="L83" i="18"/>
  <c r="N81" i="18"/>
  <c r="M81" i="18"/>
  <c r="L81" i="18"/>
  <c r="N79" i="18"/>
  <c r="M79" i="18"/>
  <c r="L79" i="18"/>
  <c r="N77" i="18"/>
  <c r="M77" i="18"/>
  <c r="L77" i="18"/>
  <c r="N75" i="18"/>
  <c r="M75" i="18"/>
  <c r="L75" i="18"/>
  <c r="N73" i="18"/>
  <c r="M73" i="18"/>
  <c r="L73" i="18"/>
  <c r="N72" i="18"/>
  <c r="M72" i="18"/>
  <c r="L72" i="18"/>
  <c r="N71" i="18"/>
  <c r="M71" i="18"/>
  <c r="L71" i="18"/>
  <c r="N70" i="18"/>
  <c r="M70" i="18"/>
  <c r="L70" i="18"/>
  <c r="N69" i="18"/>
  <c r="M69" i="18"/>
  <c r="L69" i="18"/>
  <c r="N68" i="18"/>
  <c r="M68" i="18"/>
  <c r="L68" i="18"/>
  <c r="N67" i="18"/>
  <c r="M67" i="18"/>
  <c r="L67" i="18"/>
  <c r="N66" i="18"/>
  <c r="M66" i="18"/>
  <c r="L66" i="18"/>
  <c r="N65" i="18"/>
  <c r="M65" i="18"/>
  <c r="L65" i="18"/>
  <c r="N64" i="18"/>
  <c r="M64" i="18"/>
  <c r="L64" i="18"/>
  <c r="N63" i="18"/>
  <c r="M63" i="18"/>
  <c r="L63" i="18"/>
  <c r="N61" i="18"/>
  <c r="M61" i="18"/>
  <c r="L61" i="18"/>
  <c r="N59" i="18"/>
  <c r="M59" i="18"/>
  <c r="L59" i="18"/>
  <c r="N57" i="18"/>
  <c r="M57" i="18"/>
  <c r="L57" i="18"/>
  <c r="N55" i="18"/>
  <c r="M55" i="18"/>
  <c r="L55" i="18"/>
  <c r="N54" i="18"/>
  <c r="M54" i="18"/>
  <c r="L54" i="18"/>
  <c r="N53" i="18"/>
  <c r="M53" i="18"/>
  <c r="L53" i="18"/>
  <c r="N52" i="18"/>
  <c r="M52" i="18"/>
  <c r="L52" i="18"/>
  <c r="N51" i="18"/>
  <c r="M51" i="18"/>
  <c r="L51" i="18"/>
  <c r="N50" i="18"/>
  <c r="M50" i="18"/>
  <c r="L50" i="18"/>
  <c r="N49" i="18"/>
  <c r="M49" i="18"/>
  <c r="L49" i="18"/>
  <c r="N48" i="18"/>
  <c r="M48" i="18"/>
  <c r="L48" i="18"/>
  <c r="N47" i="18"/>
  <c r="M47" i="18"/>
  <c r="L47" i="18"/>
  <c r="N46" i="18"/>
  <c r="M46" i="18"/>
  <c r="L46" i="18"/>
  <c r="N45" i="18"/>
  <c r="M45" i="18"/>
  <c r="L45" i="18"/>
  <c r="N43" i="18"/>
  <c r="M43" i="18"/>
  <c r="L43" i="18"/>
  <c r="N41" i="18"/>
  <c r="M41" i="18"/>
  <c r="L41" i="18"/>
  <c r="N39" i="18"/>
  <c r="M39" i="18"/>
  <c r="L39" i="18"/>
  <c r="N37" i="18"/>
  <c r="M37" i="18"/>
  <c r="L37" i="18"/>
  <c r="N35" i="18"/>
  <c r="M35" i="18"/>
  <c r="L35" i="18"/>
  <c r="N33" i="18"/>
  <c r="M33" i="18"/>
  <c r="L33" i="18"/>
  <c r="N32" i="18"/>
  <c r="M32" i="18"/>
  <c r="L32" i="18"/>
  <c r="N31" i="18"/>
  <c r="M31" i="18"/>
  <c r="L31" i="18"/>
  <c r="N30" i="18"/>
  <c r="M30" i="18"/>
  <c r="L30" i="18"/>
  <c r="N29" i="18"/>
  <c r="M29" i="18"/>
  <c r="L29" i="18"/>
  <c r="N28" i="18"/>
  <c r="M28" i="18"/>
  <c r="L28" i="18"/>
  <c r="N27" i="18"/>
  <c r="M27" i="18"/>
  <c r="L27" i="18"/>
  <c r="N26" i="18"/>
  <c r="M26" i="18"/>
  <c r="L26" i="18"/>
  <c r="N25" i="18"/>
  <c r="M25" i="18"/>
  <c r="L25" i="18"/>
  <c r="N24" i="18"/>
  <c r="M24" i="18"/>
  <c r="L24" i="18"/>
  <c r="N23" i="18"/>
  <c r="M23" i="18"/>
  <c r="L23" i="18"/>
  <c r="N21" i="18"/>
  <c r="M21" i="18"/>
  <c r="L21" i="18"/>
  <c r="N19" i="18"/>
  <c r="M19" i="18"/>
  <c r="L19" i="18"/>
  <c r="N17" i="18"/>
  <c r="M17" i="18"/>
  <c r="L17" i="18"/>
  <c r="N15" i="18"/>
  <c r="M15" i="18"/>
  <c r="L15" i="18"/>
  <c r="N14" i="18"/>
  <c r="M14" i="18"/>
  <c r="L14" i="18"/>
  <c r="N13" i="18"/>
  <c r="M13" i="18"/>
  <c r="L13" i="18"/>
  <c r="N12" i="18"/>
  <c r="M12" i="18"/>
  <c r="L12" i="18"/>
  <c r="N11" i="18"/>
  <c r="M11" i="18"/>
  <c r="L11" i="18"/>
  <c r="N10" i="18"/>
  <c r="M10" i="18"/>
  <c r="L10" i="18"/>
  <c r="N9" i="18"/>
  <c r="M9" i="18"/>
  <c r="L9" i="18"/>
  <c r="N8" i="18"/>
  <c r="M8" i="18"/>
  <c r="L8" i="18"/>
  <c r="N7" i="18"/>
  <c r="M7" i="18"/>
  <c r="L7" i="18"/>
  <c r="N6" i="18"/>
  <c r="M6" i="18"/>
  <c r="L6" i="18"/>
  <c r="N90" i="17"/>
  <c r="M90" i="17"/>
  <c r="L90" i="17"/>
  <c r="N85" i="17"/>
  <c r="M85" i="17"/>
  <c r="L85" i="17"/>
  <c r="N83" i="17"/>
  <c r="M83" i="17"/>
  <c r="L83" i="17"/>
  <c r="N81" i="17"/>
  <c r="M81" i="17"/>
  <c r="L81" i="17"/>
  <c r="N79" i="17"/>
  <c r="M79" i="17"/>
  <c r="L79" i="17"/>
  <c r="N77" i="17"/>
  <c r="M77" i="17"/>
  <c r="L77" i="17"/>
  <c r="N75" i="17"/>
  <c r="M75" i="17"/>
  <c r="L75" i="17"/>
  <c r="N73" i="17"/>
  <c r="M73" i="17"/>
  <c r="L73" i="17"/>
  <c r="N72" i="17"/>
  <c r="M72" i="17"/>
  <c r="L72" i="17"/>
  <c r="N71" i="17"/>
  <c r="M71" i="17"/>
  <c r="L71" i="17"/>
  <c r="N70" i="17"/>
  <c r="M70" i="17"/>
  <c r="L70" i="17"/>
  <c r="N69" i="17"/>
  <c r="M69" i="17"/>
  <c r="L69" i="17"/>
  <c r="N68" i="17"/>
  <c r="M68" i="17"/>
  <c r="L68" i="17"/>
  <c r="N67" i="17"/>
  <c r="M67" i="17"/>
  <c r="L67" i="17"/>
  <c r="N66" i="17"/>
  <c r="M66" i="17"/>
  <c r="L66" i="17"/>
  <c r="N65" i="17"/>
  <c r="M65" i="17"/>
  <c r="L65" i="17"/>
  <c r="N64" i="17"/>
  <c r="M64" i="17"/>
  <c r="L64" i="17"/>
  <c r="N63" i="17"/>
  <c r="M63" i="17"/>
  <c r="L63" i="17"/>
  <c r="N61" i="17"/>
  <c r="M61" i="17"/>
  <c r="L61" i="17"/>
  <c r="N59" i="17"/>
  <c r="M59" i="17"/>
  <c r="L59" i="17"/>
  <c r="N57" i="17"/>
  <c r="M57" i="17"/>
  <c r="L57" i="17"/>
  <c r="N55" i="17"/>
  <c r="M55" i="17"/>
  <c r="L55" i="17"/>
  <c r="N54" i="17"/>
  <c r="M54" i="17"/>
  <c r="L54" i="17"/>
  <c r="N53" i="17"/>
  <c r="M53" i="17"/>
  <c r="L53" i="17"/>
  <c r="N52" i="17"/>
  <c r="M52" i="17"/>
  <c r="L52" i="17"/>
  <c r="N51" i="17"/>
  <c r="M51" i="17"/>
  <c r="L51" i="17"/>
  <c r="N50" i="17"/>
  <c r="M50" i="17"/>
  <c r="L50" i="17"/>
  <c r="N49" i="17"/>
  <c r="M49" i="17"/>
  <c r="L49" i="17"/>
  <c r="N48" i="17"/>
  <c r="M48" i="17"/>
  <c r="L48" i="17"/>
  <c r="N47" i="17"/>
  <c r="M47" i="17"/>
  <c r="L47" i="17"/>
  <c r="N46" i="17"/>
  <c r="M46" i="17"/>
  <c r="L46" i="17"/>
  <c r="N45" i="17"/>
  <c r="M45" i="17"/>
  <c r="L45" i="17"/>
  <c r="N43" i="17"/>
  <c r="M43" i="17"/>
  <c r="L43" i="17"/>
  <c r="N41" i="17"/>
  <c r="M41" i="17"/>
  <c r="L41" i="17"/>
  <c r="N39" i="17"/>
  <c r="M39" i="17"/>
  <c r="L39" i="17"/>
  <c r="N37" i="17"/>
  <c r="M37" i="17"/>
  <c r="L37" i="17"/>
  <c r="N35" i="17"/>
  <c r="M35" i="17"/>
  <c r="L35" i="17"/>
  <c r="N33" i="17"/>
  <c r="M33" i="17"/>
  <c r="L33" i="17"/>
  <c r="N32" i="17"/>
  <c r="M32" i="17"/>
  <c r="L32" i="17"/>
  <c r="N31" i="17"/>
  <c r="M31" i="17"/>
  <c r="L31" i="17"/>
  <c r="N30" i="17"/>
  <c r="M30" i="17"/>
  <c r="L30" i="17"/>
  <c r="N29" i="17"/>
  <c r="M29" i="17"/>
  <c r="L29" i="17"/>
  <c r="N28" i="17"/>
  <c r="M28" i="17"/>
  <c r="L28" i="17"/>
  <c r="N27" i="17"/>
  <c r="M27" i="17"/>
  <c r="L27" i="17"/>
  <c r="N26" i="17"/>
  <c r="M26" i="17"/>
  <c r="L26" i="17"/>
  <c r="N25" i="17"/>
  <c r="M25" i="17"/>
  <c r="L25" i="17"/>
  <c r="N24" i="17"/>
  <c r="M24" i="17"/>
  <c r="L24" i="17"/>
  <c r="N23" i="17"/>
  <c r="M23" i="17"/>
  <c r="L23" i="17"/>
  <c r="N21" i="17"/>
  <c r="M21" i="17"/>
  <c r="L21" i="17"/>
  <c r="N19" i="17"/>
  <c r="M19" i="17"/>
  <c r="L19" i="17"/>
  <c r="N17" i="17"/>
  <c r="M17" i="17"/>
  <c r="L17" i="17"/>
  <c r="N15" i="17"/>
  <c r="M15" i="17"/>
  <c r="L15" i="17"/>
  <c r="N14" i="17"/>
  <c r="M14" i="17"/>
  <c r="L14" i="17"/>
  <c r="N13" i="17"/>
  <c r="M13" i="17"/>
  <c r="L13" i="17"/>
  <c r="N12" i="17"/>
  <c r="M12" i="17"/>
  <c r="L12" i="17"/>
  <c r="N11" i="17"/>
  <c r="M11" i="17"/>
  <c r="L11" i="17"/>
  <c r="N10" i="17"/>
  <c r="M10" i="17"/>
  <c r="L10" i="17"/>
  <c r="N9" i="17"/>
  <c r="M9" i="17"/>
  <c r="L9" i="17"/>
  <c r="N8" i="17"/>
  <c r="M8" i="17"/>
  <c r="L8" i="17"/>
  <c r="N7" i="17"/>
  <c r="M7" i="17"/>
  <c r="L7" i="17"/>
  <c r="N6" i="17"/>
  <c r="M6" i="17"/>
  <c r="L6" i="17"/>
  <c r="N90" i="3"/>
  <c r="M90" i="3"/>
  <c r="L90" i="3"/>
  <c r="N85" i="3"/>
  <c r="M85" i="3"/>
  <c r="L85" i="3"/>
  <c r="N83" i="3"/>
  <c r="M83" i="3"/>
  <c r="L83" i="3"/>
  <c r="N81" i="3"/>
  <c r="M81" i="3"/>
  <c r="L81" i="3"/>
  <c r="N79" i="3"/>
  <c r="M79" i="3"/>
  <c r="L79" i="3"/>
  <c r="N77" i="3"/>
  <c r="M77" i="3"/>
  <c r="L77" i="3"/>
  <c r="N75" i="3"/>
  <c r="M75" i="3"/>
  <c r="L75" i="3"/>
  <c r="N73" i="3"/>
  <c r="M73" i="3"/>
  <c r="L73" i="3"/>
  <c r="N72" i="3"/>
  <c r="M72" i="3"/>
  <c r="L72" i="3"/>
  <c r="N71" i="3"/>
  <c r="M71" i="3"/>
  <c r="L71" i="3"/>
  <c r="N70" i="3"/>
  <c r="M70" i="3"/>
  <c r="L70" i="3"/>
  <c r="N69" i="3"/>
  <c r="M69" i="3"/>
  <c r="L69" i="3"/>
  <c r="N68" i="3"/>
  <c r="M68" i="3"/>
  <c r="L68" i="3"/>
  <c r="N67" i="3"/>
  <c r="M67" i="3"/>
  <c r="L67" i="3"/>
  <c r="N66" i="3"/>
  <c r="M66" i="3"/>
  <c r="L66" i="3"/>
  <c r="N65" i="3"/>
  <c r="M65" i="3"/>
  <c r="L65" i="3"/>
  <c r="N64" i="3"/>
  <c r="M64" i="3"/>
  <c r="L64" i="3"/>
  <c r="N63" i="3"/>
  <c r="M63" i="3"/>
  <c r="L63" i="3"/>
  <c r="N61" i="3"/>
  <c r="M61" i="3"/>
  <c r="L61" i="3"/>
  <c r="N59" i="3"/>
  <c r="M59" i="3"/>
  <c r="L59" i="3"/>
  <c r="N57" i="3"/>
  <c r="M57" i="3"/>
  <c r="L57" i="3"/>
  <c r="N55" i="3"/>
  <c r="M55" i="3"/>
  <c r="L55" i="3"/>
  <c r="N54" i="3"/>
  <c r="M54" i="3"/>
  <c r="L54" i="3"/>
  <c r="N53" i="3"/>
  <c r="M53" i="3"/>
  <c r="L53" i="3"/>
  <c r="N52" i="3"/>
  <c r="M52" i="3"/>
  <c r="L52" i="3"/>
  <c r="N51" i="3"/>
  <c r="M51" i="3"/>
  <c r="L51" i="3"/>
  <c r="N50" i="3"/>
  <c r="M50" i="3"/>
  <c r="L50" i="3"/>
  <c r="N49" i="3"/>
  <c r="M49" i="3"/>
  <c r="L49" i="3"/>
  <c r="N48" i="3"/>
  <c r="M48" i="3"/>
  <c r="L48" i="3"/>
  <c r="N47" i="3"/>
  <c r="M47" i="3"/>
  <c r="L47" i="3"/>
  <c r="N46" i="3"/>
  <c r="M46" i="3"/>
  <c r="L46" i="3"/>
  <c r="N45" i="3"/>
  <c r="M45" i="3"/>
  <c r="L45" i="3"/>
  <c r="N43" i="3"/>
  <c r="M43" i="3"/>
  <c r="L43" i="3"/>
  <c r="N41" i="3"/>
  <c r="M41" i="3"/>
  <c r="L41" i="3"/>
  <c r="N39" i="3"/>
  <c r="M39" i="3"/>
  <c r="L39" i="3"/>
  <c r="N37" i="3"/>
  <c r="M37" i="3"/>
  <c r="L37" i="3"/>
  <c r="N35" i="3"/>
  <c r="M35" i="3"/>
  <c r="L35" i="3"/>
  <c r="N33" i="3"/>
  <c r="M33" i="3"/>
  <c r="L33" i="3"/>
  <c r="N32" i="3"/>
  <c r="M32" i="3"/>
  <c r="L32" i="3"/>
  <c r="N31" i="3"/>
  <c r="M31" i="3"/>
  <c r="L31" i="3"/>
  <c r="N30" i="3"/>
  <c r="M30" i="3"/>
  <c r="L30" i="3"/>
  <c r="N29" i="3"/>
  <c r="M29" i="3"/>
  <c r="L29" i="3"/>
  <c r="N28" i="3"/>
  <c r="M28" i="3"/>
  <c r="L28" i="3"/>
  <c r="N27" i="3"/>
  <c r="M27" i="3"/>
  <c r="L27" i="3"/>
  <c r="N26" i="3"/>
  <c r="M26" i="3"/>
  <c r="L26" i="3"/>
  <c r="N25" i="3"/>
  <c r="M25" i="3"/>
  <c r="L25" i="3"/>
  <c r="N24" i="3"/>
  <c r="M24" i="3"/>
  <c r="L24" i="3"/>
  <c r="N23" i="3"/>
  <c r="M23" i="3"/>
  <c r="L23" i="3"/>
  <c r="N21" i="3"/>
  <c r="M21" i="3"/>
  <c r="L21" i="3"/>
  <c r="N19" i="3"/>
  <c r="M19" i="3"/>
  <c r="L19" i="3"/>
  <c r="N17" i="3"/>
  <c r="M17" i="3"/>
  <c r="L17" i="3"/>
  <c r="N15" i="3"/>
  <c r="M15" i="3"/>
  <c r="L15" i="3"/>
  <c r="N14" i="3"/>
  <c r="M14" i="3"/>
  <c r="L14" i="3"/>
  <c r="N13" i="3"/>
  <c r="M13" i="3"/>
  <c r="L13" i="3"/>
  <c r="N12" i="3"/>
  <c r="M12" i="3"/>
  <c r="L12" i="3"/>
  <c r="N11" i="3"/>
  <c r="M11" i="3"/>
  <c r="L11" i="3"/>
  <c r="N10" i="3"/>
  <c r="M10" i="3"/>
  <c r="L10" i="3"/>
  <c r="N9" i="3"/>
  <c r="M9" i="3"/>
  <c r="L9" i="3"/>
  <c r="N8" i="3"/>
  <c r="M8" i="3"/>
  <c r="L8" i="3"/>
  <c r="N7" i="3"/>
  <c r="M7" i="3"/>
  <c r="L7" i="3"/>
  <c r="N6" i="3"/>
  <c r="L6" i="3"/>
  <c r="M6" i="3"/>
  <c r="I106" i="1"/>
  <c r="X82" i="1"/>
  <c r="H112" i="1"/>
  <c r="P82" i="1"/>
  <c r="G112" i="1"/>
  <c r="L82" i="1"/>
  <c r="F112" i="1"/>
  <c r="H82" i="1"/>
  <c r="E112" i="1"/>
  <c r="D82" i="1"/>
  <c r="D112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K71" i="1"/>
  <c r="AC9" i="1"/>
  <c r="AD9" i="1"/>
  <c r="AC10" i="1"/>
  <c r="AD10" i="1"/>
  <c r="AC11" i="1"/>
  <c r="AD11" i="1"/>
  <c r="AC12" i="1"/>
  <c r="AD12" i="1"/>
  <c r="AC13" i="1"/>
  <c r="AD13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26" i="1"/>
  <c r="AD26" i="1"/>
  <c r="AC27" i="1"/>
  <c r="AD27" i="1"/>
  <c r="AC28" i="1"/>
  <c r="AD28" i="1"/>
  <c r="AC29" i="1"/>
  <c r="AD29" i="1"/>
  <c r="AC30" i="1"/>
  <c r="AD30" i="1"/>
  <c r="AC31" i="1"/>
  <c r="AD31" i="1"/>
  <c r="AC32" i="1"/>
  <c r="AD32" i="1"/>
  <c r="AC33" i="1"/>
  <c r="AD33" i="1"/>
  <c r="AC34" i="1"/>
  <c r="AD34" i="1"/>
  <c r="AC35" i="1"/>
  <c r="AD35" i="1"/>
  <c r="AC36" i="1"/>
  <c r="AD36" i="1"/>
  <c r="AC37" i="1"/>
  <c r="AD37" i="1"/>
  <c r="AC38" i="1"/>
  <c r="AD38" i="1"/>
  <c r="AC39" i="1"/>
  <c r="AD39" i="1"/>
  <c r="AC40" i="1"/>
  <c r="AD40" i="1"/>
  <c r="AC41" i="1"/>
  <c r="AD41" i="1"/>
  <c r="AC42" i="1"/>
  <c r="AD42" i="1"/>
  <c r="AC43" i="1"/>
  <c r="AD43" i="1"/>
  <c r="AC44" i="1"/>
  <c r="AD44" i="1"/>
  <c r="AC45" i="1"/>
  <c r="AD45" i="1"/>
  <c r="AC46" i="1"/>
  <c r="AD46" i="1"/>
  <c r="AC47" i="1"/>
  <c r="AD47" i="1"/>
  <c r="AC48" i="1"/>
  <c r="AD48" i="1"/>
  <c r="AC49" i="1"/>
  <c r="AD49" i="1"/>
  <c r="AC50" i="1"/>
  <c r="AD50" i="1"/>
  <c r="AC51" i="1"/>
  <c r="AD51" i="1"/>
  <c r="AC52" i="1"/>
  <c r="AD52" i="1"/>
  <c r="AC53" i="1"/>
  <c r="AD53" i="1"/>
  <c r="AC54" i="1"/>
  <c r="AD54" i="1"/>
  <c r="AC55" i="1"/>
  <c r="AD55" i="1"/>
  <c r="AC56" i="1"/>
  <c r="AD56" i="1"/>
  <c r="AC57" i="1"/>
  <c r="AD57" i="1"/>
  <c r="AC58" i="1"/>
  <c r="AD58" i="1"/>
  <c r="AC59" i="1"/>
  <c r="AD59" i="1"/>
  <c r="AC60" i="1"/>
  <c r="AD60" i="1"/>
  <c r="AC61" i="1"/>
  <c r="AD61" i="1"/>
  <c r="AC62" i="1"/>
  <c r="AD62" i="1"/>
  <c r="AC63" i="1"/>
  <c r="AD63" i="1"/>
  <c r="AC64" i="1"/>
  <c r="AD64" i="1"/>
  <c r="AC65" i="1"/>
  <c r="AD65" i="1"/>
  <c r="AC66" i="1"/>
  <c r="AD66" i="1"/>
  <c r="AC67" i="1"/>
  <c r="AD67" i="1"/>
  <c r="AC68" i="1"/>
  <c r="AD68" i="1"/>
  <c r="AC69" i="1"/>
  <c r="AD69" i="1"/>
  <c r="AA71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W71" i="1"/>
  <c r="E6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F68" i="1"/>
  <c r="E69" i="1"/>
  <c r="F69" i="1"/>
  <c r="C71" i="1"/>
  <c r="AB82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R1" i="1" a="1"/>
  <c r="W9" i="2"/>
  <c r="W6" i="2"/>
  <c r="S6" i="2"/>
  <c r="H77" i="1"/>
  <c r="E107" i="1"/>
  <c r="AB77" i="1"/>
  <c r="AB78" i="1"/>
  <c r="AB79" i="1"/>
  <c r="AB80" i="1"/>
  <c r="AB81" i="1"/>
  <c r="AB83" i="1"/>
  <c r="AB84" i="1"/>
  <c r="AB85" i="1"/>
  <c r="AB8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G71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O71" i="1"/>
  <c r="Y64" i="7"/>
  <c r="Z64" i="7"/>
  <c r="W64" i="7"/>
  <c r="X64" i="7"/>
  <c r="U64" i="7"/>
  <c r="V64" i="7"/>
  <c r="S64" i="7"/>
  <c r="T64" i="7"/>
  <c r="Q64" i="7"/>
  <c r="R64" i="7"/>
  <c r="O64" i="7"/>
  <c r="P64" i="7"/>
  <c r="Y63" i="7"/>
  <c r="Z63" i="7"/>
  <c r="W63" i="7"/>
  <c r="X63" i="7"/>
  <c r="U63" i="7"/>
  <c r="V63" i="7"/>
  <c r="S63" i="7"/>
  <c r="T63" i="7"/>
  <c r="Q63" i="7"/>
  <c r="R63" i="7"/>
  <c r="O63" i="7"/>
  <c r="P63" i="7"/>
  <c r="Y62" i="7"/>
  <c r="Z62" i="7"/>
  <c r="W62" i="7"/>
  <c r="X62" i="7"/>
  <c r="U62" i="7"/>
  <c r="V62" i="7"/>
  <c r="S62" i="7"/>
  <c r="T62" i="7"/>
  <c r="Q62" i="7"/>
  <c r="R62" i="7"/>
  <c r="O62" i="7"/>
  <c r="P62" i="7"/>
  <c r="Y61" i="7"/>
  <c r="Z61" i="7"/>
  <c r="W61" i="7"/>
  <c r="X61" i="7"/>
  <c r="U61" i="7"/>
  <c r="V61" i="7"/>
  <c r="S61" i="7"/>
  <c r="T61" i="7"/>
  <c r="Q61" i="7"/>
  <c r="R61" i="7"/>
  <c r="O61" i="7"/>
  <c r="P61" i="7"/>
  <c r="Y60" i="7"/>
  <c r="Z60" i="7"/>
  <c r="W60" i="7"/>
  <c r="X60" i="7"/>
  <c r="U60" i="7"/>
  <c r="V60" i="7"/>
  <c r="S60" i="7"/>
  <c r="T60" i="7"/>
  <c r="Q60" i="7"/>
  <c r="R60" i="7"/>
  <c r="O60" i="7"/>
  <c r="P60" i="7"/>
  <c r="Y59" i="7"/>
  <c r="Z59" i="7"/>
  <c r="W59" i="7"/>
  <c r="X59" i="7"/>
  <c r="U59" i="7"/>
  <c r="V59" i="7"/>
  <c r="S59" i="7"/>
  <c r="T59" i="7"/>
  <c r="Q59" i="7"/>
  <c r="R59" i="7"/>
  <c r="O59" i="7"/>
  <c r="P59" i="7"/>
  <c r="Y58" i="7"/>
  <c r="Z58" i="7"/>
  <c r="W58" i="7"/>
  <c r="X58" i="7"/>
  <c r="U58" i="7"/>
  <c r="V58" i="7"/>
  <c r="S58" i="7"/>
  <c r="T58" i="7"/>
  <c r="Q58" i="7"/>
  <c r="R58" i="7"/>
  <c r="O58" i="7"/>
  <c r="P58" i="7"/>
  <c r="Y57" i="7"/>
  <c r="Z57" i="7"/>
  <c r="W57" i="7"/>
  <c r="X57" i="7"/>
  <c r="U57" i="7"/>
  <c r="V57" i="7"/>
  <c r="S57" i="7"/>
  <c r="T57" i="7"/>
  <c r="Q57" i="7"/>
  <c r="R57" i="7"/>
  <c r="O57" i="7"/>
  <c r="P57" i="7"/>
  <c r="Y56" i="7"/>
  <c r="Z56" i="7"/>
  <c r="W56" i="7"/>
  <c r="X56" i="7"/>
  <c r="U56" i="7"/>
  <c r="V56" i="7"/>
  <c r="S56" i="7"/>
  <c r="T56" i="7"/>
  <c r="Q56" i="7"/>
  <c r="R56" i="7"/>
  <c r="O56" i="7"/>
  <c r="P56" i="7"/>
  <c r="Y55" i="7"/>
  <c r="Z55" i="7"/>
  <c r="W55" i="7"/>
  <c r="X55" i="7"/>
  <c r="U55" i="7"/>
  <c r="V55" i="7"/>
  <c r="S55" i="7"/>
  <c r="T55" i="7"/>
  <c r="Q55" i="7"/>
  <c r="R55" i="7"/>
  <c r="O55" i="7"/>
  <c r="P55" i="7"/>
  <c r="Y54" i="7"/>
  <c r="Z54" i="7"/>
  <c r="W54" i="7"/>
  <c r="X54" i="7"/>
  <c r="U54" i="7"/>
  <c r="V54" i="7"/>
  <c r="S54" i="7"/>
  <c r="T54" i="7"/>
  <c r="Q54" i="7"/>
  <c r="R54" i="7"/>
  <c r="O54" i="7"/>
  <c r="P54" i="7"/>
  <c r="Y53" i="7"/>
  <c r="Z53" i="7"/>
  <c r="W53" i="7"/>
  <c r="X53" i="7"/>
  <c r="U53" i="7"/>
  <c r="V53" i="7"/>
  <c r="S53" i="7"/>
  <c r="T53" i="7"/>
  <c r="Q53" i="7"/>
  <c r="R53" i="7"/>
  <c r="O53" i="7"/>
  <c r="P53" i="7"/>
  <c r="Y52" i="7"/>
  <c r="Z52" i="7"/>
  <c r="W52" i="7"/>
  <c r="X52" i="7"/>
  <c r="U52" i="7"/>
  <c r="V52" i="7"/>
  <c r="S52" i="7"/>
  <c r="T52" i="7"/>
  <c r="Q52" i="7"/>
  <c r="R52" i="7"/>
  <c r="O52" i="7"/>
  <c r="P52" i="7"/>
  <c r="Y51" i="7"/>
  <c r="Z51" i="7"/>
  <c r="W51" i="7"/>
  <c r="X51" i="7"/>
  <c r="U51" i="7"/>
  <c r="V51" i="7"/>
  <c r="S51" i="7"/>
  <c r="T51" i="7"/>
  <c r="Q51" i="7"/>
  <c r="R51" i="7"/>
  <c r="O51" i="7"/>
  <c r="P51" i="7"/>
  <c r="Y50" i="7"/>
  <c r="Z50" i="7"/>
  <c r="W50" i="7"/>
  <c r="X50" i="7"/>
  <c r="U50" i="7"/>
  <c r="V50" i="7"/>
  <c r="S50" i="7"/>
  <c r="T50" i="7"/>
  <c r="Q50" i="7"/>
  <c r="R50" i="7"/>
  <c r="O50" i="7"/>
  <c r="P50" i="7"/>
  <c r="Y49" i="7"/>
  <c r="Z49" i="7"/>
  <c r="W49" i="7"/>
  <c r="X49" i="7"/>
  <c r="U49" i="7"/>
  <c r="V49" i="7"/>
  <c r="S49" i="7"/>
  <c r="T49" i="7"/>
  <c r="Q49" i="7"/>
  <c r="R49" i="7"/>
  <c r="O49" i="7"/>
  <c r="P49" i="7"/>
  <c r="Y48" i="7"/>
  <c r="Z48" i="7"/>
  <c r="W48" i="7"/>
  <c r="X48" i="7"/>
  <c r="U48" i="7"/>
  <c r="V48" i="7"/>
  <c r="S48" i="7"/>
  <c r="T48" i="7"/>
  <c r="Q48" i="7"/>
  <c r="R48" i="7"/>
  <c r="O48" i="7"/>
  <c r="P48" i="7"/>
  <c r="Y47" i="7"/>
  <c r="Z47" i="7"/>
  <c r="W47" i="7"/>
  <c r="X47" i="7"/>
  <c r="U47" i="7"/>
  <c r="V47" i="7"/>
  <c r="S47" i="7"/>
  <c r="T47" i="7"/>
  <c r="Q47" i="7"/>
  <c r="R47" i="7"/>
  <c r="O47" i="7"/>
  <c r="P47" i="7"/>
  <c r="Y46" i="7"/>
  <c r="Z46" i="7"/>
  <c r="W46" i="7"/>
  <c r="X46" i="7"/>
  <c r="U46" i="7"/>
  <c r="V46" i="7"/>
  <c r="S46" i="7"/>
  <c r="T46" i="7"/>
  <c r="Q46" i="7"/>
  <c r="R46" i="7"/>
  <c r="O46" i="7"/>
  <c r="P46" i="7"/>
  <c r="Y45" i="7"/>
  <c r="Z45" i="7"/>
  <c r="W45" i="7"/>
  <c r="X45" i="7"/>
  <c r="U45" i="7"/>
  <c r="V45" i="7"/>
  <c r="S45" i="7"/>
  <c r="T45" i="7"/>
  <c r="Q45" i="7"/>
  <c r="R45" i="7"/>
  <c r="O45" i="7"/>
  <c r="P45" i="7"/>
  <c r="Y44" i="7"/>
  <c r="Z44" i="7"/>
  <c r="W44" i="7"/>
  <c r="X44" i="7"/>
  <c r="U44" i="7"/>
  <c r="V44" i="7"/>
  <c r="S44" i="7"/>
  <c r="T44" i="7"/>
  <c r="Q44" i="7"/>
  <c r="R44" i="7"/>
  <c r="O44" i="7"/>
  <c r="P44" i="7"/>
  <c r="Y43" i="7"/>
  <c r="Z43" i="7"/>
  <c r="W43" i="7"/>
  <c r="X43" i="7"/>
  <c r="U43" i="7"/>
  <c r="V43" i="7"/>
  <c r="S43" i="7"/>
  <c r="T43" i="7"/>
  <c r="Q43" i="7"/>
  <c r="R43" i="7"/>
  <c r="O43" i="7"/>
  <c r="P43" i="7"/>
  <c r="Y42" i="7"/>
  <c r="Z42" i="7"/>
  <c r="W42" i="7"/>
  <c r="X42" i="7"/>
  <c r="U42" i="7"/>
  <c r="V42" i="7"/>
  <c r="S42" i="7"/>
  <c r="T42" i="7"/>
  <c r="Q42" i="7"/>
  <c r="R42" i="7"/>
  <c r="O42" i="7"/>
  <c r="P42" i="7"/>
  <c r="Y41" i="7"/>
  <c r="Z41" i="7"/>
  <c r="W41" i="7"/>
  <c r="X41" i="7"/>
  <c r="U41" i="7"/>
  <c r="V41" i="7"/>
  <c r="S41" i="7"/>
  <c r="T41" i="7"/>
  <c r="Q41" i="7"/>
  <c r="R41" i="7"/>
  <c r="O41" i="7"/>
  <c r="P41" i="7"/>
  <c r="Y40" i="7"/>
  <c r="Z40" i="7"/>
  <c r="W40" i="7"/>
  <c r="X40" i="7"/>
  <c r="U40" i="7"/>
  <c r="V40" i="7"/>
  <c r="S40" i="7"/>
  <c r="T40" i="7"/>
  <c r="Q40" i="7"/>
  <c r="R40" i="7"/>
  <c r="O40" i="7"/>
  <c r="P40" i="7"/>
  <c r="Y39" i="7"/>
  <c r="Z39" i="7"/>
  <c r="W39" i="7"/>
  <c r="X39" i="7"/>
  <c r="U39" i="7"/>
  <c r="V39" i="7"/>
  <c r="S39" i="7"/>
  <c r="T39" i="7"/>
  <c r="Q39" i="7"/>
  <c r="R39" i="7"/>
  <c r="O39" i="7"/>
  <c r="P39" i="7"/>
  <c r="Y38" i="7"/>
  <c r="Z38" i="7"/>
  <c r="W38" i="7"/>
  <c r="X38" i="7"/>
  <c r="U38" i="7"/>
  <c r="V38" i="7"/>
  <c r="S38" i="7"/>
  <c r="T38" i="7"/>
  <c r="Q38" i="7"/>
  <c r="R38" i="7"/>
  <c r="O38" i="7"/>
  <c r="P38" i="7"/>
  <c r="Y37" i="7"/>
  <c r="Z37" i="7"/>
  <c r="W37" i="7"/>
  <c r="X37" i="7"/>
  <c r="U37" i="7"/>
  <c r="V37" i="7"/>
  <c r="S37" i="7"/>
  <c r="T37" i="7"/>
  <c r="Q37" i="7"/>
  <c r="R37" i="7"/>
  <c r="O37" i="7"/>
  <c r="P37" i="7"/>
  <c r="Y36" i="7"/>
  <c r="Z36" i="7"/>
  <c r="W36" i="7"/>
  <c r="X36" i="7"/>
  <c r="U36" i="7"/>
  <c r="V36" i="7"/>
  <c r="S36" i="7"/>
  <c r="T36" i="7"/>
  <c r="Q36" i="7"/>
  <c r="R36" i="7"/>
  <c r="O36" i="7"/>
  <c r="P36" i="7"/>
  <c r="Y35" i="7"/>
  <c r="Z35" i="7"/>
  <c r="W35" i="7"/>
  <c r="X35" i="7"/>
  <c r="U35" i="7"/>
  <c r="V35" i="7"/>
  <c r="S35" i="7"/>
  <c r="T35" i="7"/>
  <c r="Q35" i="7"/>
  <c r="R35" i="7"/>
  <c r="O35" i="7"/>
  <c r="P35" i="7"/>
  <c r="Y34" i="7"/>
  <c r="Z34" i="7"/>
  <c r="W34" i="7"/>
  <c r="X34" i="7"/>
  <c r="U34" i="7"/>
  <c r="V34" i="7"/>
  <c r="S34" i="7"/>
  <c r="T34" i="7"/>
  <c r="Q34" i="7"/>
  <c r="R34" i="7"/>
  <c r="O34" i="7"/>
  <c r="P34" i="7"/>
  <c r="Y33" i="7"/>
  <c r="Z33" i="7"/>
  <c r="W33" i="7"/>
  <c r="X33" i="7"/>
  <c r="U33" i="7"/>
  <c r="V33" i="7"/>
  <c r="S33" i="7"/>
  <c r="T33" i="7"/>
  <c r="Q33" i="7"/>
  <c r="R33" i="7"/>
  <c r="O33" i="7"/>
  <c r="P33" i="7"/>
  <c r="Y32" i="7"/>
  <c r="Z32" i="7"/>
  <c r="W32" i="7"/>
  <c r="X32" i="7"/>
  <c r="U32" i="7"/>
  <c r="V32" i="7"/>
  <c r="S32" i="7"/>
  <c r="T32" i="7"/>
  <c r="Q32" i="7"/>
  <c r="R32" i="7"/>
  <c r="O32" i="7"/>
  <c r="P32" i="7"/>
  <c r="Y31" i="7"/>
  <c r="Z31" i="7"/>
  <c r="W31" i="7"/>
  <c r="X31" i="7"/>
  <c r="U31" i="7"/>
  <c r="V31" i="7"/>
  <c r="S31" i="7"/>
  <c r="T31" i="7"/>
  <c r="Q31" i="7"/>
  <c r="R31" i="7"/>
  <c r="O31" i="7"/>
  <c r="P31" i="7"/>
  <c r="Y30" i="7"/>
  <c r="Z30" i="7"/>
  <c r="W30" i="7"/>
  <c r="X30" i="7"/>
  <c r="U30" i="7"/>
  <c r="V30" i="7"/>
  <c r="S30" i="7"/>
  <c r="T30" i="7"/>
  <c r="Q30" i="7"/>
  <c r="R30" i="7"/>
  <c r="O30" i="7"/>
  <c r="P30" i="7"/>
  <c r="Y29" i="7"/>
  <c r="Z29" i="7"/>
  <c r="W29" i="7"/>
  <c r="X29" i="7"/>
  <c r="U29" i="7"/>
  <c r="V29" i="7"/>
  <c r="S29" i="7"/>
  <c r="T29" i="7"/>
  <c r="Q29" i="7"/>
  <c r="R29" i="7"/>
  <c r="O29" i="7"/>
  <c r="P29" i="7"/>
  <c r="Y28" i="7"/>
  <c r="Z28" i="7"/>
  <c r="W28" i="7"/>
  <c r="X28" i="7"/>
  <c r="U28" i="7"/>
  <c r="V28" i="7"/>
  <c r="S28" i="7"/>
  <c r="T28" i="7"/>
  <c r="Q28" i="7"/>
  <c r="R28" i="7"/>
  <c r="O28" i="7"/>
  <c r="P28" i="7"/>
  <c r="Y27" i="7"/>
  <c r="Z27" i="7"/>
  <c r="W27" i="7"/>
  <c r="X27" i="7"/>
  <c r="U27" i="7"/>
  <c r="V27" i="7"/>
  <c r="S27" i="7"/>
  <c r="T27" i="7"/>
  <c r="Q27" i="7"/>
  <c r="R27" i="7"/>
  <c r="O27" i="7"/>
  <c r="P27" i="7"/>
  <c r="Y26" i="7"/>
  <c r="Z26" i="7"/>
  <c r="W26" i="7"/>
  <c r="X26" i="7"/>
  <c r="U26" i="7"/>
  <c r="V26" i="7"/>
  <c r="S26" i="7"/>
  <c r="T26" i="7"/>
  <c r="Q26" i="7"/>
  <c r="R26" i="7"/>
  <c r="O26" i="7"/>
  <c r="P26" i="7"/>
  <c r="Y25" i="7"/>
  <c r="Z25" i="7"/>
  <c r="W25" i="7"/>
  <c r="X25" i="7"/>
  <c r="U25" i="7"/>
  <c r="V25" i="7"/>
  <c r="S25" i="7"/>
  <c r="T25" i="7"/>
  <c r="Q25" i="7"/>
  <c r="R25" i="7"/>
  <c r="O25" i="7"/>
  <c r="P25" i="7"/>
  <c r="Y24" i="7"/>
  <c r="Z24" i="7"/>
  <c r="W24" i="7"/>
  <c r="X24" i="7"/>
  <c r="U24" i="7"/>
  <c r="V24" i="7"/>
  <c r="S24" i="7"/>
  <c r="T24" i="7"/>
  <c r="Q24" i="7"/>
  <c r="R24" i="7"/>
  <c r="O24" i="7"/>
  <c r="P24" i="7"/>
  <c r="Y23" i="7"/>
  <c r="Z23" i="7"/>
  <c r="W23" i="7"/>
  <c r="X23" i="7"/>
  <c r="U23" i="7"/>
  <c r="V23" i="7"/>
  <c r="S23" i="7"/>
  <c r="T23" i="7"/>
  <c r="Q23" i="7"/>
  <c r="R23" i="7"/>
  <c r="O23" i="7"/>
  <c r="P23" i="7"/>
  <c r="Y22" i="7"/>
  <c r="Z22" i="7"/>
  <c r="W22" i="7"/>
  <c r="X22" i="7"/>
  <c r="U22" i="7"/>
  <c r="V22" i="7"/>
  <c r="S22" i="7"/>
  <c r="T22" i="7"/>
  <c r="Q22" i="7"/>
  <c r="R22" i="7"/>
  <c r="O22" i="7"/>
  <c r="P22" i="7"/>
  <c r="Y21" i="7"/>
  <c r="Z21" i="7"/>
  <c r="W21" i="7"/>
  <c r="X21" i="7"/>
  <c r="U21" i="7"/>
  <c r="V21" i="7"/>
  <c r="S21" i="7"/>
  <c r="T21" i="7"/>
  <c r="Q21" i="7"/>
  <c r="R21" i="7"/>
  <c r="O21" i="7"/>
  <c r="P21" i="7"/>
  <c r="Y20" i="7"/>
  <c r="Z20" i="7"/>
  <c r="W20" i="7"/>
  <c r="X20" i="7"/>
  <c r="U20" i="7"/>
  <c r="V20" i="7"/>
  <c r="S20" i="7"/>
  <c r="T20" i="7"/>
  <c r="Q20" i="7"/>
  <c r="R20" i="7"/>
  <c r="O20" i="7"/>
  <c r="P20" i="7"/>
  <c r="Y19" i="7"/>
  <c r="Z19" i="7"/>
  <c r="W19" i="7"/>
  <c r="X19" i="7"/>
  <c r="U19" i="7"/>
  <c r="V19" i="7"/>
  <c r="S19" i="7"/>
  <c r="T19" i="7"/>
  <c r="Q19" i="7"/>
  <c r="R19" i="7"/>
  <c r="O19" i="7"/>
  <c r="P19" i="7"/>
  <c r="Y18" i="7"/>
  <c r="Z18" i="7"/>
  <c r="W18" i="7"/>
  <c r="X18" i="7"/>
  <c r="U18" i="7"/>
  <c r="V18" i="7"/>
  <c r="S18" i="7"/>
  <c r="T18" i="7"/>
  <c r="Q18" i="7"/>
  <c r="R18" i="7"/>
  <c r="O18" i="7"/>
  <c r="P18" i="7"/>
  <c r="Y17" i="7"/>
  <c r="Z17" i="7"/>
  <c r="W17" i="7"/>
  <c r="X17" i="7"/>
  <c r="U17" i="7"/>
  <c r="V17" i="7"/>
  <c r="S17" i="7"/>
  <c r="T17" i="7"/>
  <c r="Q17" i="7"/>
  <c r="R17" i="7"/>
  <c r="O17" i="7"/>
  <c r="P17" i="7"/>
  <c r="Y16" i="7"/>
  <c r="Z16" i="7"/>
  <c r="W16" i="7"/>
  <c r="X16" i="7"/>
  <c r="U16" i="7"/>
  <c r="V16" i="7"/>
  <c r="S16" i="7"/>
  <c r="T16" i="7"/>
  <c r="Q16" i="7"/>
  <c r="R16" i="7"/>
  <c r="O16" i="7"/>
  <c r="P16" i="7"/>
  <c r="Y15" i="7"/>
  <c r="Z15" i="7"/>
  <c r="W15" i="7"/>
  <c r="X15" i="7"/>
  <c r="U15" i="7"/>
  <c r="V15" i="7"/>
  <c r="S15" i="7"/>
  <c r="T15" i="7"/>
  <c r="Q15" i="7"/>
  <c r="R15" i="7"/>
  <c r="O15" i="7"/>
  <c r="P15" i="7"/>
  <c r="Y14" i="7"/>
  <c r="Z14" i="7"/>
  <c r="W14" i="7"/>
  <c r="X14" i="7"/>
  <c r="U14" i="7"/>
  <c r="V14" i="7"/>
  <c r="S14" i="7"/>
  <c r="T14" i="7"/>
  <c r="Q14" i="7"/>
  <c r="R14" i="7"/>
  <c r="O14" i="7"/>
  <c r="P14" i="7"/>
  <c r="Y13" i="7"/>
  <c r="Z13" i="7"/>
  <c r="W13" i="7"/>
  <c r="X13" i="7"/>
  <c r="U13" i="7"/>
  <c r="V13" i="7"/>
  <c r="S13" i="7"/>
  <c r="T13" i="7"/>
  <c r="Q13" i="7"/>
  <c r="R13" i="7"/>
  <c r="O13" i="7"/>
  <c r="P13" i="7"/>
  <c r="Y12" i="7"/>
  <c r="Z12" i="7"/>
  <c r="W12" i="7"/>
  <c r="X12" i="7"/>
  <c r="U12" i="7"/>
  <c r="V12" i="7"/>
  <c r="S12" i="7"/>
  <c r="T12" i="7"/>
  <c r="Q12" i="7"/>
  <c r="R12" i="7"/>
  <c r="O12" i="7"/>
  <c r="P12" i="7"/>
  <c r="Y11" i="7"/>
  <c r="Z11" i="7"/>
  <c r="W11" i="7"/>
  <c r="X11" i="7"/>
  <c r="U11" i="7"/>
  <c r="V11" i="7"/>
  <c r="S11" i="7"/>
  <c r="T11" i="7"/>
  <c r="Q11" i="7"/>
  <c r="R11" i="7"/>
  <c r="O11" i="7"/>
  <c r="P11" i="7"/>
  <c r="Y10" i="7"/>
  <c r="Z10" i="7"/>
  <c r="W10" i="7"/>
  <c r="X10" i="7"/>
  <c r="U10" i="7"/>
  <c r="V10" i="7"/>
  <c r="S10" i="7"/>
  <c r="T10" i="7"/>
  <c r="Q10" i="7"/>
  <c r="R10" i="7"/>
  <c r="O10" i="7"/>
  <c r="P10" i="7"/>
  <c r="Y9" i="7"/>
  <c r="Z9" i="7"/>
  <c r="W9" i="7"/>
  <c r="X9" i="7"/>
  <c r="U9" i="7"/>
  <c r="V9" i="7"/>
  <c r="S9" i="7"/>
  <c r="T9" i="7"/>
  <c r="Q9" i="7"/>
  <c r="R9" i="7"/>
  <c r="O9" i="7"/>
  <c r="P9" i="7"/>
  <c r="Y8" i="7"/>
  <c r="Z8" i="7"/>
  <c r="W8" i="7"/>
  <c r="X8" i="7"/>
  <c r="U8" i="7"/>
  <c r="V8" i="7"/>
  <c r="S8" i="7"/>
  <c r="T8" i="7"/>
  <c r="Q8" i="7"/>
  <c r="R8" i="7"/>
  <c r="O8" i="7"/>
  <c r="P8" i="7"/>
  <c r="Y7" i="7"/>
  <c r="Z7" i="7"/>
  <c r="W7" i="7"/>
  <c r="X7" i="7"/>
  <c r="U7" i="7"/>
  <c r="V7" i="7"/>
  <c r="S7" i="7"/>
  <c r="T7" i="7"/>
  <c r="Q7" i="7"/>
  <c r="R7" i="7"/>
  <c r="O7" i="7"/>
  <c r="P7" i="7"/>
  <c r="Y6" i="7"/>
  <c r="Z6" i="7"/>
  <c r="W6" i="7"/>
  <c r="X6" i="7"/>
  <c r="U6" i="7"/>
  <c r="V6" i="7"/>
  <c r="S6" i="7"/>
  <c r="T6" i="7"/>
  <c r="Q6" i="7"/>
  <c r="R6" i="7"/>
  <c r="O6" i="7"/>
  <c r="P6" i="7"/>
  <c r="Y5" i="7"/>
  <c r="Z5" i="7"/>
  <c r="W5" i="7"/>
  <c r="X5" i="7"/>
  <c r="U5" i="7"/>
  <c r="V5" i="7"/>
  <c r="S5" i="7"/>
  <c r="T5" i="7"/>
  <c r="Q5" i="7"/>
  <c r="R5" i="7"/>
  <c r="O5" i="7"/>
  <c r="P5" i="7"/>
  <c r="Y4" i="7"/>
  <c r="U4" i="7"/>
  <c r="S4" i="7"/>
  <c r="Q4" i="7"/>
  <c r="O4" i="7"/>
  <c r="W4" i="7"/>
  <c r="P4" i="7"/>
  <c r="L1" i="20"/>
  <c r="W2" i="7"/>
  <c r="L1" i="22"/>
  <c r="Y2" i="7"/>
  <c r="V4" i="7"/>
  <c r="T4" i="7"/>
  <c r="R4" i="7"/>
  <c r="M91" i="22"/>
  <c r="V37" i="22"/>
  <c r="AA37" i="22"/>
  <c r="S37" i="22"/>
  <c r="AB37" i="22"/>
  <c r="T37" i="22"/>
  <c r="AC37" i="22"/>
  <c r="AD37" i="22"/>
  <c r="U37" i="22"/>
  <c r="AE37" i="22"/>
  <c r="AF37" i="22"/>
  <c r="W37" i="22"/>
  <c r="X37" i="22"/>
  <c r="Y37" i="22"/>
  <c r="AI37" i="22"/>
  <c r="Z37" i="22"/>
  <c r="R37" i="22"/>
  <c r="V36" i="22"/>
  <c r="AA36" i="22"/>
  <c r="S36" i="22"/>
  <c r="AB36" i="22"/>
  <c r="T36" i="22"/>
  <c r="AC36" i="22"/>
  <c r="AD36" i="22"/>
  <c r="U36" i="22"/>
  <c r="AE36" i="22"/>
  <c r="AF36" i="22"/>
  <c r="W36" i="22"/>
  <c r="X36" i="22"/>
  <c r="Y36" i="22"/>
  <c r="AI36" i="22"/>
  <c r="Z36" i="22"/>
  <c r="R36" i="22"/>
  <c r="V35" i="22"/>
  <c r="AA35" i="22"/>
  <c r="S35" i="22"/>
  <c r="AB35" i="22"/>
  <c r="T35" i="22"/>
  <c r="AC35" i="22"/>
  <c r="AD35" i="22"/>
  <c r="U35" i="22"/>
  <c r="AE35" i="22"/>
  <c r="AF35" i="22"/>
  <c r="W35" i="22"/>
  <c r="X35" i="22"/>
  <c r="Y35" i="22"/>
  <c r="AI35" i="22"/>
  <c r="Z35" i="22"/>
  <c r="R35" i="22"/>
  <c r="V34" i="22"/>
  <c r="AA34" i="22"/>
  <c r="S34" i="22"/>
  <c r="AB34" i="22"/>
  <c r="T34" i="22"/>
  <c r="AC34" i="22"/>
  <c r="AD34" i="22"/>
  <c r="U34" i="22"/>
  <c r="AE34" i="22"/>
  <c r="AF34" i="22"/>
  <c r="W34" i="22"/>
  <c r="X34" i="22"/>
  <c r="Y34" i="22"/>
  <c r="AI34" i="22"/>
  <c r="Z34" i="22"/>
  <c r="R34" i="22"/>
  <c r="V33" i="22"/>
  <c r="AA33" i="22"/>
  <c r="S33" i="22"/>
  <c r="AB33" i="22"/>
  <c r="T33" i="22"/>
  <c r="AC33" i="22"/>
  <c r="AD33" i="22"/>
  <c r="U33" i="22"/>
  <c r="AE33" i="22"/>
  <c r="AF33" i="22"/>
  <c r="W33" i="22"/>
  <c r="X33" i="22"/>
  <c r="Y33" i="22"/>
  <c r="AI33" i="22"/>
  <c r="Z33" i="22"/>
  <c r="R33" i="22"/>
  <c r="V32" i="22"/>
  <c r="AA32" i="22"/>
  <c r="S32" i="22"/>
  <c r="AB32" i="22"/>
  <c r="T32" i="22"/>
  <c r="AC32" i="22"/>
  <c r="AD32" i="22"/>
  <c r="U32" i="22"/>
  <c r="AE32" i="22"/>
  <c r="AF32" i="22"/>
  <c r="W32" i="22"/>
  <c r="X32" i="22"/>
  <c r="Y32" i="22"/>
  <c r="AI32" i="22"/>
  <c r="Z32" i="22"/>
  <c r="R32" i="22"/>
  <c r="V31" i="22"/>
  <c r="AA31" i="22"/>
  <c r="S31" i="22"/>
  <c r="AB31" i="22"/>
  <c r="T31" i="22"/>
  <c r="AC31" i="22"/>
  <c r="AD31" i="22"/>
  <c r="U31" i="22"/>
  <c r="AE31" i="22"/>
  <c r="AF31" i="22"/>
  <c r="W31" i="22"/>
  <c r="X31" i="22"/>
  <c r="Y31" i="22"/>
  <c r="AI31" i="22"/>
  <c r="Z31" i="22"/>
  <c r="R31" i="22"/>
  <c r="V30" i="22"/>
  <c r="AA30" i="22"/>
  <c r="S30" i="22"/>
  <c r="AB30" i="22"/>
  <c r="T30" i="22"/>
  <c r="AC30" i="22"/>
  <c r="AD30" i="22"/>
  <c r="U30" i="22"/>
  <c r="AE30" i="22"/>
  <c r="AF30" i="22"/>
  <c r="W30" i="22"/>
  <c r="X30" i="22"/>
  <c r="Y30" i="22"/>
  <c r="AI30" i="22"/>
  <c r="Z30" i="22"/>
  <c r="R30" i="22"/>
  <c r="V29" i="22"/>
  <c r="AA29" i="22"/>
  <c r="S29" i="22"/>
  <c r="AB29" i="22"/>
  <c r="T29" i="22"/>
  <c r="AC29" i="22"/>
  <c r="AD29" i="22"/>
  <c r="U29" i="22"/>
  <c r="AE29" i="22"/>
  <c r="AF29" i="22"/>
  <c r="W29" i="22"/>
  <c r="X29" i="22"/>
  <c r="Y29" i="22"/>
  <c r="AI29" i="22"/>
  <c r="Z29" i="22"/>
  <c r="R29" i="22"/>
  <c r="V28" i="22"/>
  <c r="AA28" i="22"/>
  <c r="S28" i="22"/>
  <c r="AB28" i="22"/>
  <c r="T28" i="22"/>
  <c r="AC28" i="22"/>
  <c r="AD28" i="22"/>
  <c r="U28" i="22"/>
  <c r="AE28" i="22"/>
  <c r="AF28" i="22"/>
  <c r="W28" i="22"/>
  <c r="X28" i="22"/>
  <c r="Y28" i="22"/>
  <c r="AI28" i="22"/>
  <c r="Z28" i="22"/>
  <c r="R28" i="22"/>
  <c r="V27" i="22"/>
  <c r="AA27" i="22"/>
  <c r="S27" i="22"/>
  <c r="AB27" i="22"/>
  <c r="T27" i="22"/>
  <c r="AC27" i="22"/>
  <c r="AD27" i="22"/>
  <c r="U27" i="22"/>
  <c r="AE27" i="22"/>
  <c r="AF27" i="22"/>
  <c r="W27" i="22"/>
  <c r="X27" i="22"/>
  <c r="Y27" i="22"/>
  <c r="AI27" i="22"/>
  <c r="Z27" i="22"/>
  <c r="R27" i="22"/>
  <c r="V26" i="22"/>
  <c r="AA26" i="22"/>
  <c r="S26" i="22"/>
  <c r="AB26" i="22"/>
  <c r="T26" i="22"/>
  <c r="AC26" i="22"/>
  <c r="AD26" i="22"/>
  <c r="U26" i="22"/>
  <c r="AE26" i="22"/>
  <c r="AF26" i="22"/>
  <c r="W26" i="22"/>
  <c r="X26" i="22"/>
  <c r="Y26" i="22"/>
  <c r="AI26" i="22"/>
  <c r="Z26" i="22"/>
  <c r="R26" i="22"/>
  <c r="V25" i="22"/>
  <c r="AA25" i="22"/>
  <c r="S25" i="22"/>
  <c r="AB25" i="22"/>
  <c r="T25" i="22"/>
  <c r="AC25" i="22"/>
  <c r="AD25" i="22"/>
  <c r="U25" i="22"/>
  <c r="AE25" i="22"/>
  <c r="AF25" i="22"/>
  <c r="W25" i="22"/>
  <c r="X25" i="22"/>
  <c r="Y25" i="22"/>
  <c r="AI25" i="22"/>
  <c r="Z25" i="22"/>
  <c r="R25" i="22"/>
  <c r="V24" i="22"/>
  <c r="AA24" i="22"/>
  <c r="S24" i="22"/>
  <c r="AB24" i="22"/>
  <c r="T24" i="22"/>
  <c r="AC24" i="22"/>
  <c r="AD24" i="22"/>
  <c r="U24" i="22"/>
  <c r="AE24" i="22"/>
  <c r="AF24" i="22"/>
  <c r="W24" i="22"/>
  <c r="X24" i="22"/>
  <c r="Y24" i="22"/>
  <c r="AI24" i="22"/>
  <c r="Z24" i="22"/>
  <c r="R24" i="22"/>
  <c r="V23" i="22"/>
  <c r="AA23" i="22"/>
  <c r="S23" i="22"/>
  <c r="AB23" i="22"/>
  <c r="T23" i="22"/>
  <c r="AC23" i="22"/>
  <c r="AD23" i="22"/>
  <c r="U23" i="22"/>
  <c r="AE23" i="22"/>
  <c r="AF23" i="22"/>
  <c r="W23" i="22"/>
  <c r="X23" i="22"/>
  <c r="Y23" i="22"/>
  <c r="AI23" i="22"/>
  <c r="Z23" i="22"/>
  <c r="R23" i="22"/>
  <c r="V22" i="22"/>
  <c r="AA22" i="22"/>
  <c r="S22" i="22"/>
  <c r="AB22" i="22"/>
  <c r="T22" i="22"/>
  <c r="AC22" i="22"/>
  <c r="AD22" i="22"/>
  <c r="U22" i="22"/>
  <c r="AE22" i="22"/>
  <c r="AF22" i="22"/>
  <c r="W22" i="22"/>
  <c r="X22" i="22"/>
  <c r="Y22" i="22"/>
  <c r="AI22" i="22"/>
  <c r="Z22" i="22"/>
  <c r="R22" i="22"/>
  <c r="V21" i="22"/>
  <c r="AA21" i="22"/>
  <c r="S21" i="22"/>
  <c r="AB21" i="22"/>
  <c r="T21" i="22"/>
  <c r="AC21" i="22"/>
  <c r="AD21" i="22"/>
  <c r="U21" i="22"/>
  <c r="AE21" i="22"/>
  <c r="AF21" i="22"/>
  <c r="W21" i="22"/>
  <c r="X21" i="22"/>
  <c r="Y21" i="22"/>
  <c r="AI21" i="22"/>
  <c r="Z21" i="22"/>
  <c r="R21" i="22"/>
  <c r="V20" i="22"/>
  <c r="AA20" i="22"/>
  <c r="S20" i="22"/>
  <c r="AB20" i="22"/>
  <c r="T20" i="22"/>
  <c r="AC20" i="22"/>
  <c r="AD20" i="22"/>
  <c r="U20" i="22"/>
  <c r="AE20" i="22"/>
  <c r="AF20" i="22"/>
  <c r="W20" i="22"/>
  <c r="X20" i="22"/>
  <c r="Y20" i="22"/>
  <c r="AI20" i="22"/>
  <c r="Z20" i="22"/>
  <c r="R20" i="22"/>
  <c r="V19" i="22"/>
  <c r="AA19" i="22"/>
  <c r="S19" i="22"/>
  <c r="AB19" i="22"/>
  <c r="T19" i="22"/>
  <c r="AC19" i="22"/>
  <c r="AD19" i="22"/>
  <c r="U19" i="22"/>
  <c r="AE19" i="22"/>
  <c r="AF19" i="22"/>
  <c r="W19" i="22"/>
  <c r="X19" i="22"/>
  <c r="Y19" i="22"/>
  <c r="AI19" i="22"/>
  <c r="Z19" i="22"/>
  <c r="R19" i="22"/>
  <c r="V18" i="22"/>
  <c r="AA18" i="22"/>
  <c r="S18" i="22"/>
  <c r="AB18" i="22"/>
  <c r="T18" i="22"/>
  <c r="AC18" i="22"/>
  <c r="AD18" i="22"/>
  <c r="U18" i="22"/>
  <c r="AE18" i="22"/>
  <c r="AF18" i="22"/>
  <c r="W18" i="22"/>
  <c r="X18" i="22"/>
  <c r="Y18" i="22"/>
  <c r="AI18" i="22"/>
  <c r="Z18" i="22"/>
  <c r="R18" i="22"/>
  <c r="V17" i="22"/>
  <c r="AA17" i="22"/>
  <c r="S17" i="22"/>
  <c r="AB17" i="22"/>
  <c r="T17" i="22"/>
  <c r="AC17" i="22"/>
  <c r="AD17" i="22"/>
  <c r="U17" i="22"/>
  <c r="AE17" i="22"/>
  <c r="AF17" i="22"/>
  <c r="W17" i="22"/>
  <c r="X17" i="22"/>
  <c r="Y17" i="22"/>
  <c r="AI17" i="22"/>
  <c r="Z17" i="22"/>
  <c r="R17" i="22"/>
  <c r="V16" i="22"/>
  <c r="AA16" i="22"/>
  <c r="S16" i="22"/>
  <c r="AB16" i="22"/>
  <c r="T16" i="22"/>
  <c r="AC16" i="22"/>
  <c r="AD16" i="22"/>
  <c r="U16" i="22"/>
  <c r="AE16" i="22"/>
  <c r="AF16" i="22"/>
  <c r="W16" i="22"/>
  <c r="X16" i="22"/>
  <c r="Y16" i="22"/>
  <c r="AI16" i="22"/>
  <c r="Z16" i="22"/>
  <c r="R16" i="22"/>
  <c r="V15" i="22"/>
  <c r="AA15" i="22"/>
  <c r="S15" i="22"/>
  <c r="AB15" i="22"/>
  <c r="T15" i="22"/>
  <c r="AC15" i="22"/>
  <c r="AD15" i="22"/>
  <c r="U15" i="22"/>
  <c r="AE15" i="22"/>
  <c r="AF15" i="22"/>
  <c r="W15" i="22"/>
  <c r="X15" i="22"/>
  <c r="Y15" i="22"/>
  <c r="AI15" i="22"/>
  <c r="Z15" i="22"/>
  <c r="R15" i="22"/>
  <c r="V14" i="22"/>
  <c r="AA14" i="22"/>
  <c r="S14" i="22"/>
  <c r="AB14" i="22"/>
  <c r="T14" i="22"/>
  <c r="AC14" i="22"/>
  <c r="AD14" i="22"/>
  <c r="U14" i="22"/>
  <c r="AE14" i="22"/>
  <c r="AF14" i="22"/>
  <c r="W14" i="22"/>
  <c r="X14" i="22"/>
  <c r="Y14" i="22"/>
  <c r="AI14" i="22"/>
  <c r="Z14" i="22"/>
  <c r="R14" i="22"/>
  <c r="V13" i="22"/>
  <c r="AA13" i="22"/>
  <c r="S13" i="22"/>
  <c r="AB13" i="22"/>
  <c r="T13" i="22"/>
  <c r="AC13" i="22"/>
  <c r="AD13" i="22"/>
  <c r="U13" i="22"/>
  <c r="AE13" i="22"/>
  <c r="AF13" i="22"/>
  <c r="W13" i="22"/>
  <c r="X13" i="22"/>
  <c r="Y13" i="22"/>
  <c r="AI13" i="22"/>
  <c r="Z13" i="22"/>
  <c r="R13" i="22"/>
  <c r="V12" i="22"/>
  <c r="AA12" i="22"/>
  <c r="S12" i="22"/>
  <c r="AB12" i="22"/>
  <c r="T12" i="22"/>
  <c r="AC12" i="22"/>
  <c r="AD12" i="22"/>
  <c r="U12" i="22"/>
  <c r="AE12" i="22"/>
  <c r="AF12" i="22"/>
  <c r="W12" i="22"/>
  <c r="X12" i="22"/>
  <c r="Y12" i="22"/>
  <c r="AI12" i="22"/>
  <c r="Z12" i="22"/>
  <c r="R12" i="22"/>
  <c r="V11" i="22"/>
  <c r="AA11" i="22"/>
  <c r="S11" i="22"/>
  <c r="AB11" i="22"/>
  <c r="T11" i="22"/>
  <c r="AC11" i="22"/>
  <c r="AD11" i="22"/>
  <c r="U11" i="22"/>
  <c r="AE11" i="22"/>
  <c r="AF11" i="22"/>
  <c r="W11" i="22"/>
  <c r="X11" i="22"/>
  <c r="Y11" i="22"/>
  <c r="AI11" i="22"/>
  <c r="Z11" i="22"/>
  <c r="R11" i="22"/>
  <c r="V10" i="22"/>
  <c r="AA10" i="22"/>
  <c r="S10" i="22"/>
  <c r="AB10" i="22"/>
  <c r="T10" i="22"/>
  <c r="AC10" i="22"/>
  <c r="AD10" i="22"/>
  <c r="U10" i="22"/>
  <c r="AE10" i="22"/>
  <c r="AF10" i="22"/>
  <c r="W10" i="22"/>
  <c r="X10" i="22"/>
  <c r="Y10" i="22"/>
  <c r="AI10" i="22"/>
  <c r="Z10" i="22"/>
  <c r="R10" i="22"/>
  <c r="V9" i="22"/>
  <c r="AA9" i="22"/>
  <c r="S9" i="22"/>
  <c r="AB9" i="22"/>
  <c r="T9" i="22"/>
  <c r="AC9" i="22"/>
  <c r="AD9" i="22"/>
  <c r="U9" i="22"/>
  <c r="AE9" i="22"/>
  <c r="AF9" i="22"/>
  <c r="W9" i="22"/>
  <c r="X9" i="22"/>
  <c r="Y9" i="22"/>
  <c r="AI9" i="22"/>
  <c r="Z9" i="22"/>
  <c r="R9" i="22"/>
  <c r="V8" i="22"/>
  <c r="AA8" i="22"/>
  <c r="S8" i="22"/>
  <c r="AB8" i="22"/>
  <c r="T8" i="22"/>
  <c r="AC8" i="22"/>
  <c r="AD8" i="22"/>
  <c r="U8" i="22"/>
  <c r="AE8" i="22"/>
  <c r="AF8" i="22"/>
  <c r="W8" i="22"/>
  <c r="X8" i="22"/>
  <c r="Y8" i="22"/>
  <c r="AI8" i="22"/>
  <c r="Z8" i="22"/>
  <c r="R8" i="22"/>
  <c r="V7" i="22"/>
  <c r="AA7" i="22"/>
  <c r="S7" i="22"/>
  <c r="AB7" i="22"/>
  <c r="T7" i="22"/>
  <c r="AC7" i="22"/>
  <c r="AD7" i="22"/>
  <c r="U7" i="22"/>
  <c r="AE7" i="22"/>
  <c r="AF7" i="22"/>
  <c r="W7" i="22"/>
  <c r="X7" i="22"/>
  <c r="Y7" i="22"/>
  <c r="AI7" i="22"/>
  <c r="Z7" i="22"/>
  <c r="R7" i="22"/>
  <c r="V6" i="22"/>
  <c r="AA6" i="22"/>
  <c r="S6" i="22"/>
  <c r="AB6" i="22"/>
  <c r="T6" i="22"/>
  <c r="AC6" i="22"/>
  <c r="AD6" i="22"/>
  <c r="U6" i="22"/>
  <c r="AE6" i="22"/>
  <c r="AF6" i="22"/>
  <c r="W6" i="22"/>
  <c r="X6" i="22"/>
  <c r="Y6" i="22"/>
  <c r="AI6" i="22"/>
  <c r="Z6" i="22"/>
  <c r="R6" i="22"/>
  <c r="M91" i="20"/>
  <c r="V37" i="20"/>
  <c r="AA37" i="20"/>
  <c r="S37" i="20"/>
  <c r="AB37" i="20"/>
  <c r="T37" i="20"/>
  <c r="AC37" i="20"/>
  <c r="AD37" i="20"/>
  <c r="U37" i="20"/>
  <c r="AE37" i="20"/>
  <c r="AF37" i="20"/>
  <c r="W37" i="20"/>
  <c r="X37" i="20"/>
  <c r="Y37" i="20"/>
  <c r="AI37" i="20"/>
  <c r="Z37" i="20"/>
  <c r="R37" i="20"/>
  <c r="V36" i="20"/>
  <c r="AA36" i="20"/>
  <c r="S36" i="20"/>
  <c r="AB36" i="20"/>
  <c r="T36" i="20"/>
  <c r="AC36" i="20"/>
  <c r="AD36" i="20"/>
  <c r="U36" i="20"/>
  <c r="AE36" i="20"/>
  <c r="AF36" i="20"/>
  <c r="W36" i="20"/>
  <c r="X36" i="20"/>
  <c r="Y36" i="20"/>
  <c r="AI36" i="20"/>
  <c r="Z36" i="20"/>
  <c r="R36" i="20"/>
  <c r="V35" i="20"/>
  <c r="AA35" i="20"/>
  <c r="S35" i="20"/>
  <c r="AB35" i="20"/>
  <c r="T35" i="20"/>
  <c r="AC35" i="20"/>
  <c r="AD35" i="20"/>
  <c r="U35" i="20"/>
  <c r="AE35" i="20"/>
  <c r="AF35" i="20"/>
  <c r="W35" i="20"/>
  <c r="X35" i="20"/>
  <c r="Y35" i="20"/>
  <c r="AI35" i="20"/>
  <c r="Z35" i="20"/>
  <c r="R35" i="20"/>
  <c r="V34" i="20"/>
  <c r="AA34" i="20"/>
  <c r="S34" i="20"/>
  <c r="AB34" i="20"/>
  <c r="T34" i="20"/>
  <c r="AC34" i="20"/>
  <c r="AD34" i="20"/>
  <c r="U34" i="20"/>
  <c r="AE34" i="20"/>
  <c r="AF34" i="20"/>
  <c r="W34" i="20"/>
  <c r="X34" i="20"/>
  <c r="Y34" i="20"/>
  <c r="AI34" i="20"/>
  <c r="Z34" i="20"/>
  <c r="R34" i="20"/>
  <c r="V33" i="20"/>
  <c r="AA33" i="20"/>
  <c r="S33" i="20"/>
  <c r="AB33" i="20"/>
  <c r="T33" i="20"/>
  <c r="AC33" i="20"/>
  <c r="AD33" i="20"/>
  <c r="U33" i="20"/>
  <c r="AE33" i="20"/>
  <c r="AF33" i="20"/>
  <c r="W33" i="20"/>
  <c r="X33" i="20"/>
  <c r="Y33" i="20"/>
  <c r="AI33" i="20"/>
  <c r="Z33" i="20"/>
  <c r="R33" i="20"/>
  <c r="V32" i="20"/>
  <c r="AA32" i="20"/>
  <c r="S32" i="20"/>
  <c r="AB32" i="20"/>
  <c r="T32" i="20"/>
  <c r="AC32" i="20"/>
  <c r="AD32" i="20"/>
  <c r="U32" i="20"/>
  <c r="AE32" i="20"/>
  <c r="AF32" i="20"/>
  <c r="W32" i="20"/>
  <c r="X32" i="20"/>
  <c r="Y32" i="20"/>
  <c r="AI32" i="20"/>
  <c r="Z32" i="20"/>
  <c r="R32" i="20"/>
  <c r="V31" i="20"/>
  <c r="AA31" i="20"/>
  <c r="S31" i="20"/>
  <c r="AB31" i="20"/>
  <c r="T31" i="20"/>
  <c r="AC31" i="20"/>
  <c r="AD31" i="20"/>
  <c r="U31" i="20"/>
  <c r="AE31" i="20"/>
  <c r="AF31" i="20"/>
  <c r="W31" i="20"/>
  <c r="X31" i="20"/>
  <c r="Y31" i="20"/>
  <c r="AI31" i="20"/>
  <c r="Z31" i="20"/>
  <c r="R31" i="20"/>
  <c r="V30" i="20"/>
  <c r="AA30" i="20"/>
  <c r="S30" i="20"/>
  <c r="AB30" i="20"/>
  <c r="T30" i="20"/>
  <c r="AC30" i="20"/>
  <c r="AD30" i="20"/>
  <c r="U30" i="20"/>
  <c r="AE30" i="20"/>
  <c r="AF30" i="20"/>
  <c r="W30" i="20"/>
  <c r="X30" i="20"/>
  <c r="Y30" i="20"/>
  <c r="AI30" i="20"/>
  <c r="Z30" i="20"/>
  <c r="R30" i="20"/>
  <c r="V29" i="20"/>
  <c r="AA29" i="20"/>
  <c r="S29" i="20"/>
  <c r="AB29" i="20"/>
  <c r="T29" i="20"/>
  <c r="AC29" i="20"/>
  <c r="AD29" i="20"/>
  <c r="U29" i="20"/>
  <c r="AE29" i="20"/>
  <c r="AF29" i="20"/>
  <c r="W29" i="20"/>
  <c r="X29" i="20"/>
  <c r="Y29" i="20"/>
  <c r="AI29" i="20"/>
  <c r="Z29" i="20"/>
  <c r="R29" i="20"/>
  <c r="V28" i="20"/>
  <c r="AA28" i="20"/>
  <c r="S28" i="20"/>
  <c r="AB28" i="20"/>
  <c r="T28" i="20"/>
  <c r="AC28" i="20"/>
  <c r="AD28" i="20"/>
  <c r="U28" i="20"/>
  <c r="AE28" i="20"/>
  <c r="AF28" i="20"/>
  <c r="W28" i="20"/>
  <c r="X28" i="20"/>
  <c r="Y28" i="20"/>
  <c r="AI28" i="20"/>
  <c r="Z28" i="20"/>
  <c r="R28" i="20"/>
  <c r="V27" i="20"/>
  <c r="AA27" i="20"/>
  <c r="S27" i="20"/>
  <c r="AB27" i="20"/>
  <c r="T27" i="20"/>
  <c r="AC27" i="20"/>
  <c r="AD27" i="20"/>
  <c r="U27" i="20"/>
  <c r="AE27" i="20"/>
  <c r="AF27" i="20"/>
  <c r="W27" i="20"/>
  <c r="X27" i="20"/>
  <c r="Y27" i="20"/>
  <c r="AI27" i="20"/>
  <c r="Z27" i="20"/>
  <c r="R27" i="20"/>
  <c r="V26" i="20"/>
  <c r="AA26" i="20"/>
  <c r="S26" i="20"/>
  <c r="AB26" i="20"/>
  <c r="T26" i="20"/>
  <c r="AC26" i="20"/>
  <c r="AD26" i="20"/>
  <c r="U26" i="20"/>
  <c r="AE26" i="20"/>
  <c r="AF26" i="20"/>
  <c r="W26" i="20"/>
  <c r="X26" i="20"/>
  <c r="Y26" i="20"/>
  <c r="AI26" i="20"/>
  <c r="Z26" i="20"/>
  <c r="R26" i="20"/>
  <c r="V25" i="20"/>
  <c r="AA25" i="20"/>
  <c r="S25" i="20"/>
  <c r="AB25" i="20"/>
  <c r="T25" i="20"/>
  <c r="AC25" i="20"/>
  <c r="AD25" i="20"/>
  <c r="U25" i="20"/>
  <c r="AE25" i="20"/>
  <c r="AF25" i="20"/>
  <c r="W25" i="20"/>
  <c r="X25" i="20"/>
  <c r="Y25" i="20"/>
  <c r="AI25" i="20"/>
  <c r="Z25" i="20"/>
  <c r="R25" i="20"/>
  <c r="V24" i="20"/>
  <c r="AA24" i="20"/>
  <c r="S24" i="20"/>
  <c r="AB24" i="20"/>
  <c r="T24" i="20"/>
  <c r="AC24" i="20"/>
  <c r="AD24" i="20"/>
  <c r="U24" i="20"/>
  <c r="AE24" i="20"/>
  <c r="AF24" i="20"/>
  <c r="W24" i="20"/>
  <c r="X24" i="20"/>
  <c r="Y24" i="20"/>
  <c r="AI24" i="20"/>
  <c r="Z24" i="20"/>
  <c r="R24" i="20"/>
  <c r="V23" i="20"/>
  <c r="AA23" i="20"/>
  <c r="S23" i="20"/>
  <c r="AB23" i="20"/>
  <c r="T23" i="20"/>
  <c r="AC23" i="20"/>
  <c r="AD23" i="20"/>
  <c r="U23" i="20"/>
  <c r="AE23" i="20"/>
  <c r="AF23" i="20"/>
  <c r="W23" i="20"/>
  <c r="X23" i="20"/>
  <c r="Y23" i="20"/>
  <c r="AI23" i="20"/>
  <c r="Z23" i="20"/>
  <c r="R23" i="20"/>
  <c r="V22" i="20"/>
  <c r="AA22" i="20"/>
  <c r="S22" i="20"/>
  <c r="AB22" i="20"/>
  <c r="T22" i="20"/>
  <c r="AC22" i="20"/>
  <c r="AD22" i="20"/>
  <c r="U22" i="20"/>
  <c r="AE22" i="20"/>
  <c r="AF22" i="20"/>
  <c r="W22" i="20"/>
  <c r="X22" i="20"/>
  <c r="Y22" i="20"/>
  <c r="AI22" i="20"/>
  <c r="Z22" i="20"/>
  <c r="R22" i="20"/>
  <c r="V21" i="20"/>
  <c r="AA21" i="20"/>
  <c r="S21" i="20"/>
  <c r="AB21" i="20"/>
  <c r="T21" i="20"/>
  <c r="AC21" i="20"/>
  <c r="AD21" i="20"/>
  <c r="U21" i="20"/>
  <c r="AE21" i="20"/>
  <c r="AF21" i="20"/>
  <c r="W21" i="20"/>
  <c r="X21" i="20"/>
  <c r="Y21" i="20"/>
  <c r="AI21" i="20"/>
  <c r="Z21" i="20"/>
  <c r="R21" i="20"/>
  <c r="V20" i="20"/>
  <c r="AA20" i="20"/>
  <c r="S20" i="20"/>
  <c r="AB20" i="20"/>
  <c r="T20" i="20"/>
  <c r="AC20" i="20"/>
  <c r="AD20" i="20"/>
  <c r="U20" i="20"/>
  <c r="AE20" i="20"/>
  <c r="AF20" i="20"/>
  <c r="W20" i="20"/>
  <c r="X20" i="20"/>
  <c r="Y20" i="20"/>
  <c r="AI20" i="20"/>
  <c r="Z20" i="20"/>
  <c r="R20" i="20"/>
  <c r="V19" i="20"/>
  <c r="AA19" i="20"/>
  <c r="S19" i="20"/>
  <c r="AB19" i="20"/>
  <c r="T19" i="20"/>
  <c r="AC19" i="20"/>
  <c r="AD19" i="20"/>
  <c r="U19" i="20"/>
  <c r="AE19" i="20"/>
  <c r="AF19" i="20"/>
  <c r="W19" i="20"/>
  <c r="X19" i="20"/>
  <c r="Y19" i="20"/>
  <c r="AI19" i="20"/>
  <c r="Z19" i="20"/>
  <c r="R19" i="20"/>
  <c r="V18" i="20"/>
  <c r="AA18" i="20"/>
  <c r="S18" i="20"/>
  <c r="AB18" i="20"/>
  <c r="T18" i="20"/>
  <c r="AC18" i="20"/>
  <c r="AD18" i="20"/>
  <c r="U18" i="20"/>
  <c r="AE18" i="20"/>
  <c r="AF18" i="20"/>
  <c r="W18" i="20"/>
  <c r="X18" i="20"/>
  <c r="Y18" i="20"/>
  <c r="AI18" i="20"/>
  <c r="Z18" i="20"/>
  <c r="R18" i="20"/>
  <c r="V17" i="20"/>
  <c r="AA17" i="20"/>
  <c r="S17" i="20"/>
  <c r="AB17" i="20"/>
  <c r="T17" i="20"/>
  <c r="AC17" i="20"/>
  <c r="AD17" i="20"/>
  <c r="U17" i="20"/>
  <c r="AE17" i="20"/>
  <c r="AF17" i="20"/>
  <c r="W17" i="20"/>
  <c r="X17" i="20"/>
  <c r="Y17" i="20"/>
  <c r="AI17" i="20"/>
  <c r="Z17" i="20"/>
  <c r="R17" i="20"/>
  <c r="V16" i="20"/>
  <c r="AA16" i="20"/>
  <c r="S16" i="20"/>
  <c r="AB16" i="20"/>
  <c r="T16" i="20"/>
  <c r="AC16" i="20"/>
  <c r="AD16" i="20"/>
  <c r="U16" i="20"/>
  <c r="AE16" i="20"/>
  <c r="AF16" i="20"/>
  <c r="W16" i="20"/>
  <c r="X16" i="20"/>
  <c r="Y16" i="20"/>
  <c r="AI16" i="20"/>
  <c r="Z16" i="20"/>
  <c r="R16" i="20"/>
  <c r="V15" i="20"/>
  <c r="AA15" i="20"/>
  <c r="S15" i="20"/>
  <c r="AB15" i="20"/>
  <c r="T15" i="20"/>
  <c r="AC15" i="20"/>
  <c r="AD15" i="20"/>
  <c r="U15" i="20"/>
  <c r="AE15" i="20"/>
  <c r="AF15" i="20"/>
  <c r="W15" i="20"/>
  <c r="X15" i="20"/>
  <c r="Y15" i="20"/>
  <c r="AI15" i="20"/>
  <c r="Z15" i="20"/>
  <c r="R15" i="20"/>
  <c r="V14" i="20"/>
  <c r="AA14" i="20"/>
  <c r="S14" i="20"/>
  <c r="AB14" i="20"/>
  <c r="T14" i="20"/>
  <c r="AC14" i="20"/>
  <c r="AD14" i="20"/>
  <c r="U14" i="20"/>
  <c r="AE14" i="20"/>
  <c r="AF14" i="20"/>
  <c r="W14" i="20"/>
  <c r="X14" i="20"/>
  <c r="Y14" i="20"/>
  <c r="AI14" i="20"/>
  <c r="Z14" i="20"/>
  <c r="R14" i="20"/>
  <c r="V13" i="20"/>
  <c r="AA13" i="20"/>
  <c r="S13" i="20"/>
  <c r="AB13" i="20"/>
  <c r="T13" i="20"/>
  <c r="AC13" i="20"/>
  <c r="AD13" i="20"/>
  <c r="U13" i="20"/>
  <c r="AE13" i="20"/>
  <c r="AF13" i="20"/>
  <c r="W13" i="20"/>
  <c r="X13" i="20"/>
  <c r="Y13" i="20"/>
  <c r="AI13" i="20"/>
  <c r="Z13" i="20"/>
  <c r="R13" i="20"/>
  <c r="V12" i="20"/>
  <c r="AA12" i="20"/>
  <c r="S12" i="20"/>
  <c r="AB12" i="20"/>
  <c r="T12" i="20"/>
  <c r="AC12" i="20"/>
  <c r="AD12" i="20"/>
  <c r="U12" i="20"/>
  <c r="AE12" i="20"/>
  <c r="AF12" i="20"/>
  <c r="W12" i="20"/>
  <c r="X12" i="20"/>
  <c r="Y12" i="20"/>
  <c r="AI12" i="20"/>
  <c r="Z12" i="20"/>
  <c r="R12" i="20"/>
  <c r="V11" i="20"/>
  <c r="AA11" i="20"/>
  <c r="S11" i="20"/>
  <c r="AB11" i="20"/>
  <c r="T11" i="20"/>
  <c r="AC11" i="20"/>
  <c r="AD11" i="20"/>
  <c r="U11" i="20"/>
  <c r="AE11" i="20"/>
  <c r="AF11" i="20"/>
  <c r="W11" i="20"/>
  <c r="X11" i="20"/>
  <c r="Y11" i="20"/>
  <c r="AI11" i="20"/>
  <c r="Z11" i="20"/>
  <c r="R11" i="20"/>
  <c r="V10" i="20"/>
  <c r="AA10" i="20"/>
  <c r="S10" i="20"/>
  <c r="AB10" i="20"/>
  <c r="T10" i="20"/>
  <c r="AC10" i="20"/>
  <c r="AD10" i="20"/>
  <c r="U10" i="20"/>
  <c r="AE10" i="20"/>
  <c r="AF10" i="20"/>
  <c r="W10" i="20"/>
  <c r="X10" i="20"/>
  <c r="Y10" i="20"/>
  <c r="AI10" i="20"/>
  <c r="Z10" i="20"/>
  <c r="R10" i="20"/>
  <c r="V9" i="20"/>
  <c r="AA9" i="20"/>
  <c r="S9" i="20"/>
  <c r="AB9" i="20"/>
  <c r="T9" i="20"/>
  <c r="AC9" i="20"/>
  <c r="AD9" i="20"/>
  <c r="U9" i="20"/>
  <c r="AE9" i="20"/>
  <c r="AF9" i="20"/>
  <c r="W9" i="20"/>
  <c r="X9" i="20"/>
  <c r="Y9" i="20"/>
  <c r="AI9" i="20"/>
  <c r="Z9" i="20"/>
  <c r="R9" i="20"/>
  <c r="V8" i="20"/>
  <c r="AA8" i="20"/>
  <c r="S8" i="20"/>
  <c r="AB8" i="20"/>
  <c r="T8" i="20"/>
  <c r="AC8" i="20"/>
  <c r="AD8" i="20"/>
  <c r="U8" i="20"/>
  <c r="AE8" i="20"/>
  <c r="AF8" i="20"/>
  <c r="W8" i="20"/>
  <c r="X8" i="20"/>
  <c r="Y8" i="20"/>
  <c r="AI8" i="20"/>
  <c r="Z8" i="20"/>
  <c r="R8" i="20"/>
  <c r="V7" i="20"/>
  <c r="AA7" i="20"/>
  <c r="S7" i="20"/>
  <c r="AB7" i="20"/>
  <c r="T7" i="20"/>
  <c r="AC7" i="20"/>
  <c r="AD7" i="20"/>
  <c r="U7" i="20"/>
  <c r="AE7" i="20"/>
  <c r="AF7" i="20"/>
  <c r="W7" i="20"/>
  <c r="X7" i="20"/>
  <c r="Y7" i="20"/>
  <c r="AI7" i="20"/>
  <c r="Z7" i="20"/>
  <c r="R7" i="20"/>
  <c r="V6" i="20"/>
  <c r="AA6" i="20"/>
  <c r="S6" i="20"/>
  <c r="AB6" i="20"/>
  <c r="T6" i="20"/>
  <c r="AC6" i="20"/>
  <c r="AD6" i="20"/>
  <c r="U6" i="20"/>
  <c r="AE6" i="20"/>
  <c r="AF6" i="20"/>
  <c r="W6" i="20"/>
  <c r="X6" i="20"/>
  <c r="Y6" i="20"/>
  <c r="AI6" i="20"/>
  <c r="Z6" i="20"/>
  <c r="R6" i="20"/>
  <c r="M91" i="19"/>
  <c r="V37" i="19"/>
  <c r="AA37" i="19"/>
  <c r="S37" i="19"/>
  <c r="AB37" i="19"/>
  <c r="T37" i="19"/>
  <c r="AC37" i="19"/>
  <c r="AD37" i="19"/>
  <c r="U37" i="19"/>
  <c r="AE37" i="19"/>
  <c r="AF37" i="19"/>
  <c r="W37" i="19"/>
  <c r="X37" i="19"/>
  <c r="Y37" i="19"/>
  <c r="AI37" i="19"/>
  <c r="Z37" i="19"/>
  <c r="R37" i="19"/>
  <c r="V36" i="19"/>
  <c r="AA36" i="19"/>
  <c r="S36" i="19"/>
  <c r="AB36" i="19"/>
  <c r="T36" i="19"/>
  <c r="AC36" i="19"/>
  <c r="AD36" i="19"/>
  <c r="U36" i="19"/>
  <c r="AE36" i="19"/>
  <c r="AF36" i="19"/>
  <c r="W36" i="19"/>
  <c r="X36" i="19"/>
  <c r="Y36" i="19"/>
  <c r="AI36" i="19"/>
  <c r="Z36" i="19"/>
  <c r="R36" i="19"/>
  <c r="V35" i="19"/>
  <c r="AA35" i="19"/>
  <c r="S35" i="19"/>
  <c r="AB35" i="19"/>
  <c r="T35" i="19"/>
  <c r="AC35" i="19"/>
  <c r="AD35" i="19"/>
  <c r="U35" i="19"/>
  <c r="AE35" i="19"/>
  <c r="AF35" i="19"/>
  <c r="W35" i="19"/>
  <c r="X35" i="19"/>
  <c r="Y35" i="19"/>
  <c r="AI35" i="19"/>
  <c r="Z35" i="19"/>
  <c r="R35" i="19"/>
  <c r="V34" i="19"/>
  <c r="AA34" i="19"/>
  <c r="S34" i="19"/>
  <c r="AB34" i="19"/>
  <c r="T34" i="19"/>
  <c r="AC34" i="19"/>
  <c r="AD34" i="19"/>
  <c r="U34" i="19"/>
  <c r="AE34" i="19"/>
  <c r="AF34" i="19"/>
  <c r="W34" i="19"/>
  <c r="X34" i="19"/>
  <c r="Y34" i="19"/>
  <c r="AI34" i="19"/>
  <c r="Z34" i="19"/>
  <c r="R34" i="19"/>
  <c r="V33" i="19"/>
  <c r="AA33" i="19"/>
  <c r="S33" i="19"/>
  <c r="AB33" i="19"/>
  <c r="T33" i="19"/>
  <c r="AC33" i="19"/>
  <c r="AD33" i="19"/>
  <c r="U33" i="19"/>
  <c r="AE33" i="19"/>
  <c r="AF33" i="19"/>
  <c r="W33" i="19"/>
  <c r="X33" i="19"/>
  <c r="Y33" i="19"/>
  <c r="AI33" i="19"/>
  <c r="Z33" i="19"/>
  <c r="R33" i="19"/>
  <c r="V32" i="19"/>
  <c r="AA32" i="19"/>
  <c r="S32" i="19"/>
  <c r="AB32" i="19"/>
  <c r="T32" i="19"/>
  <c r="AC32" i="19"/>
  <c r="AD32" i="19"/>
  <c r="U32" i="19"/>
  <c r="AE32" i="19"/>
  <c r="AF32" i="19"/>
  <c r="W32" i="19"/>
  <c r="X32" i="19"/>
  <c r="Y32" i="19"/>
  <c r="AI32" i="19"/>
  <c r="Z32" i="19"/>
  <c r="R32" i="19"/>
  <c r="V31" i="19"/>
  <c r="AA31" i="19"/>
  <c r="S31" i="19"/>
  <c r="AB31" i="19"/>
  <c r="T31" i="19"/>
  <c r="AC31" i="19"/>
  <c r="AD31" i="19"/>
  <c r="U31" i="19"/>
  <c r="AE31" i="19"/>
  <c r="AF31" i="19"/>
  <c r="W31" i="19"/>
  <c r="X31" i="19"/>
  <c r="Y31" i="19"/>
  <c r="AI31" i="19"/>
  <c r="Z31" i="19"/>
  <c r="R31" i="19"/>
  <c r="V30" i="19"/>
  <c r="AA30" i="19"/>
  <c r="S30" i="19"/>
  <c r="AB30" i="19"/>
  <c r="T30" i="19"/>
  <c r="AC30" i="19"/>
  <c r="AD30" i="19"/>
  <c r="U30" i="19"/>
  <c r="AE30" i="19"/>
  <c r="AF30" i="19"/>
  <c r="W30" i="19"/>
  <c r="X30" i="19"/>
  <c r="Y30" i="19"/>
  <c r="AI30" i="19"/>
  <c r="Z30" i="19"/>
  <c r="R30" i="19"/>
  <c r="V29" i="19"/>
  <c r="AA29" i="19"/>
  <c r="S29" i="19"/>
  <c r="AB29" i="19"/>
  <c r="T29" i="19"/>
  <c r="AC29" i="19"/>
  <c r="AD29" i="19"/>
  <c r="U29" i="19"/>
  <c r="AE29" i="19"/>
  <c r="AF29" i="19"/>
  <c r="W29" i="19"/>
  <c r="X29" i="19"/>
  <c r="Y29" i="19"/>
  <c r="AI29" i="19"/>
  <c r="Z29" i="19"/>
  <c r="R29" i="19"/>
  <c r="V28" i="19"/>
  <c r="AA28" i="19"/>
  <c r="S28" i="19"/>
  <c r="AB28" i="19"/>
  <c r="T28" i="19"/>
  <c r="AC28" i="19"/>
  <c r="AD28" i="19"/>
  <c r="U28" i="19"/>
  <c r="AE28" i="19"/>
  <c r="AF28" i="19"/>
  <c r="W28" i="19"/>
  <c r="X28" i="19"/>
  <c r="Y28" i="19"/>
  <c r="AI28" i="19"/>
  <c r="Z28" i="19"/>
  <c r="R28" i="19"/>
  <c r="V27" i="19"/>
  <c r="AA27" i="19"/>
  <c r="S27" i="19"/>
  <c r="AB27" i="19"/>
  <c r="T27" i="19"/>
  <c r="AC27" i="19"/>
  <c r="AD27" i="19"/>
  <c r="U27" i="19"/>
  <c r="AE27" i="19"/>
  <c r="AF27" i="19"/>
  <c r="W27" i="19"/>
  <c r="X27" i="19"/>
  <c r="Y27" i="19"/>
  <c r="AI27" i="19"/>
  <c r="Z27" i="19"/>
  <c r="R27" i="19"/>
  <c r="V26" i="19"/>
  <c r="AA26" i="19"/>
  <c r="S26" i="19"/>
  <c r="AB26" i="19"/>
  <c r="T26" i="19"/>
  <c r="AC26" i="19"/>
  <c r="AD26" i="19"/>
  <c r="U26" i="19"/>
  <c r="AE26" i="19"/>
  <c r="AF26" i="19"/>
  <c r="W26" i="19"/>
  <c r="X26" i="19"/>
  <c r="Y26" i="19"/>
  <c r="AI26" i="19"/>
  <c r="Z26" i="19"/>
  <c r="R26" i="19"/>
  <c r="V25" i="19"/>
  <c r="AA25" i="19"/>
  <c r="S25" i="19"/>
  <c r="AB25" i="19"/>
  <c r="T25" i="19"/>
  <c r="AC25" i="19"/>
  <c r="AD25" i="19"/>
  <c r="U25" i="19"/>
  <c r="AE25" i="19"/>
  <c r="AF25" i="19"/>
  <c r="W25" i="19"/>
  <c r="X25" i="19"/>
  <c r="Y25" i="19"/>
  <c r="AI25" i="19"/>
  <c r="Z25" i="19"/>
  <c r="R25" i="19"/>
  <c r="V24" i="19"/>
  <c r="AA24" i="19"/>
  <c r="S24" i="19"/>
  <c r="AB24" i="19"/>
  <c r="T24" i="19"/>
  <c r="AC24" i="19"/>
  <c r="AD24" i="19"/>
  <c r="U24" i="19"/>
  <c r="AE24" i="19"/>
  <c r="AF24" i="19"/>
  <c r="W24" i="19"/>
  <c r="X24" i="19"/>
  <c r="Y24" i="19"/>
  <c r="AI24" i="19"/>
  <c r="Z24" i="19"/>
  <c r="R24" i="19"/>
  <c r="V23" i="19"/>
  <c r="AA23" i="19"/>
  <c r="S23" i="19"/>
  <c r="AB23" i="19"/>
  <c r="T23" i="19"/>
  <c r="AC23" i="19"/>
  <c r="AD23" i="19"/>
  <c r="U23" i="19"/>
  <c r="AE23" i="19"/>
  <c r="AF23" i="19"/>
  <c r="W23" i="19"/>
  <c r="X23" i="19"/>
  <c r="Y23" i="19"/>
  <c r="AI23" i="19"/>
  <c r="Z23" i="19"/>
  <c r="R23" i="19"/>
  <c r="V22" i="19"/>
  <c r="AA22" i="19"/>
  <c r="S22" i="19"/>
  <c r="AB22" i="19"/>
  <c r="T22" i="19"/>
  <c r="AC22" i="19"/>
  <c r="AD22" i="19"/>
  <c r="U22" i="19"/>
  <c r="AE22" i="19"/>
  <c r="AF22" i="19"/>
  <c r="W22" i="19"/>
  <c r="X22" i="19"/>
  <c r="Y22" i="19"/>
  <c r="AI22" i="19"/>
  <c r="Z22" i="19"/>
  <c r="R22" i="19"/>
  <c r="V21" i="19"/>
  <c r="AA21" i="19"/>
  <c r="S21" i="19"/>
  <c r="AB21" i="19"/>
  <c r="T21" i="19"/>
  <c r="AC21" i="19"/>
  <c r="AD21" i="19"/>
  <c r="U21" i="19"/>
  <c r="AE21" i="19"/>
  <c r="AF21" i="19"/>
  <c r="W21" i="19"/>
  <c r="X21" i="19"/>
  <c r="Y21" i="19"/>
  <c r="AI21" i="19"/>
  <c r="Z21" i="19"/>
  <c r="R21" i="19"/>
  <c r="V20" i="19"/>
  <c r="AA20" i="19"/>
  <c r="S20" i="19"/>
  <c r="AB20" i="19"/>
  <c r="T20" i="19"/>
  <c r="AC20" i="19"/>
  <c r="AD20" i="19"/>
  <c r="U20" i="19"/>
  <c r="AE20" i="19"/>
  <c r="AF20" i="19"/>
  <c r="W20" i="19"/>
  <c r="X20" i="19"/>
  <c r="Y20" i="19"/>
  <c r="AI20" i="19"/>
  <c r="Z20" i="19"/>
  <c r="R20" i="19"/>
  <c r="V19" i="19"/>
  <c r="AA19" i="19"/>
  <c r="S19" i="19"/>
  <c r="AB19" i="19"/>
  <c r="T19" i="19"/>
  <c r="AC19" i="19"/>
  <c r="AD19" i="19"/>
  <c r="U19" i="19"/>
  <c r="AE19" i="19"/>
  <c r="AF19" i="19"/>
  <c r="W19" i="19"/>
  <c r="X19" i="19"/>
  <c r="Y19" i="19"/>
  <c r="AI19" i="19"/>
  <c r="Z19" i="19"/>
  <c r="R19" i="19"/>
  <c r="V18" i="19"/>
  <c r="AA18" i="19"/>
  <c r="S18" i="19"/>
  <c r="AB18" i="19"/>
  <c r="T18" i="19"/>
  <c r="AC18" i="19"/>
  <c r="AD18" i="19"/>
  <c r="U18" i="19"/>
  <c r="AE18" i="19"/>
  <c r="AF18" i="19"/>
  <c r="W18" i="19"/>
  <c r="X18" i="19"/>
  <c r="Y18" i="19"/>
  <c r="AI18" i="19"/>
  <c r="Z18" i="19"/>
  <c r="R18" i="19"/>
  <c r="V17" i="19"/>
  <c r="AA17" i="19"/>
  <c r="S17" i="19"/>
  <c r="AB17" i="19"/>
  <c r="T17" i="19"/>
  <c r="AC17" i="19"/>
  <c r="AD17" i="19"/>
  <c r="U17" i="19"/>
  <c r="AE17" i="19"/>
  <c r="AF17" i="19"/>
  <c r="W17" i="19"/>
  <c r="X17" i="19"/>
  <c r="Y17" i="19"/>
  <c r="AI17" i="19"/>
  <c r="Z17" i="19"/>
  <c r="R17" i="19"/>
  <c r="V16" i="19"/>
  <c r="AA16" i="19"/>
  <c r="S16" i="19"/>
  <c r="AB16" i="19"/>
  <c r="T16" i="19"/>
  <c r="AC16" i="19"/>
  <c r="AD16" i="19"/>
  <c r="U16" i="19"/>
  <c r="AE16" i="19"/>
  <c r="AF16" i="19"/>
  <c r="W16" i="19"/>
  <c r="X16" i="19"/>
  <c r="Y16" i="19"/>
  <c r="AI16" i="19"/>
  <c r="Z16" i="19"/>
  <c r="R16" i="19"/>
  <c r="V15" i="19"/>
  <c r="AA15" i="19"/>
  <c r="S15" i="19"/>
  <c r="AB15" i="19"/>
  <c r="T15" i="19"/>
  <c r="AC15" i="19"/>
  <c r="AD15" i="19"/>
  <c r="U15" i="19"/>
  <c r="AE15" i="19"/>
  <c r="AF15" i="19"/>
  <c r="W15" i="19"/>
  <c r="X15" i="19"/>
  <c r="Y15" i="19"/>
  <c r="AI15" i="19"/>
  <c r="Z15" i="19"/>
  <c r="R15" i="19"/>
  <c r="V14" i="19"/>
  <c r="AA14" i="19"/>
  <c r="S14" i="19"/>
  <c r="AB14" i="19"/>
  <c r="T14" i="19"/>
  <c r="AC14" i="19"/>
  <c r="AD14" i="19"/>
  <c r="U14" i="19"/>
  <c r="AE14" i="19"/>
  <c r="AF14" i="19"/>
  <c r="W14" i="19"/>
  <c r="X14" i="19"/>
  <c r="Y14" i="19"/>
  <c r="AI14" i="19"/>
  <c r="Z14" i="19"/>
  <c r="R14" i="19"/>
  <c r="V13" i="19"/>
  <c r="AA13" i="19"/>
  <c r="S13" i="19"/>
  <c r="AB13" i="19"/>
  <c r="T13" i="19"/>
  <c r="AC13" i="19"/>
  <c r="AD13" i="19"/>
  <c r="U13" i="19"/>
  <c r="AE13" i="19"/>
  <c r="AF13" i="19"/>
  <c r="W13" i="19"/>
  <c r="X13" i="19"/>
  <c r="Y13" i="19"/>
  <c r="AI13" i="19"/>
  <c r="Z13" i="19"/>
  <c r="R13" i="19"/>
  <c r="V12" i="19"/>
  <c r="AA12" i="19"/>
  <c r="S12" i="19"/>
  <c r="AB12" i="19"/>
  <c r="T12" i="19"/>
  <c r="AC12" i="19"/>
  <c r="AD12" i="19"/>
  <c r="U12" i="19"/>
  <c r="AE12" i="19"/>
  <c r="AF12" i="19"/>
  <c r="W12" i="19"/>
  <c r="X12" i="19"/>
  <c r="Y12" i="19"/>
  <c r="AI12" i="19"/>
  <c r="Z12" i="19"/>
  <c r="R12" i="19"/>
  <c r="V11" i="19"/>
  <c r="AA11" i="19"/>
  <c r="S11" i="19"/>
  <c r="AB11" i="19"/>
  <c r="T11" i="19"/>
  <c r="AC11" i="19"/>
  <c r="AD11" i="19"/>
  <c r="U11" i="19"/>
  <c r="AE11" i="19"/>
  <c r="AF11" i="19"/>
  <c r="W11" i="19"/>
  <c r="X11" i="19"/>
  <c r="Y11" i="19"/>
  <c r="AI11" i="19"/>
  <c r="Z11" i="19"/>
  <c r="R11" i="19"/>
  <c r="V10" i="19"/>
  <c r="AA10" i="19"/>
  <c r="S10" i="19"/>
  <c r="AB10" i="19"/>
  <c r="T10" i="19"/>
  <c r="AC10" i="19"/>
  <c r="AD10" i="19"/>
  <c r="U10" i="19"/>
  <c r="AE10" i="19"/>
  <c r="AF10" i="19"/>
  <c r="W10" i="19"/>
  <c r="X10" i="19"/>
  <c r="Y10" i="19"/>
  <c r="AI10" i="19"/>
  <c r="Z10" i="19"/>
  <c r="R10" i="19"/>
  <c r="V9" i="19"/>
  <c r="AA9" i="19"/>
  <c r="S9" i="19"/>
  <c r="AB9" i="19"/>
  <c r="T9" i="19"/>
  <c r="AC9" i="19"/>
  <c r="AD9" i="19"/>
  <c r="U9" i="19"/>
  <c r="AE9" i="19"/>
  <c r="AF9" i="19"/>
  <c r="W9" i="19"/>
  <c r="X9" i="19"/>
  <c r="Y9" i="19"/>
  <c r="AI9" i="19"/>
  <c r="Z9" i="19"/>
  <c r="R9" i="19"/>
  <c r="V8" i="19"/>
  <c r="AA8" i="19"/>
  <c r="S8" i="19"/>
  <c r="AB8" i="19"/>
  <c r="T8" i="19"/>
  <c r="AC8" i="19"/>
  <c r="AD8" i="19"/>
  <c r="U8" i="19"/>
  <c r="AE8" i="19"/>
  <c r="AF8" i="19"/>
  <c r="W8" i="19"/>
  <c r="X8" i="19"/>
  <c r="Y8" i="19"/>
  <c r="AI8" i="19"/>
  <c r="Z8" i="19"/>
  <c r="R8" i="19"/>
  <c r="V7" i="19"/>
  <c r="AA7" i="19"/>
  <c r="S7" i="19"/>
  <c r="AB7" i="19"/>
  <c r="T7" i="19"/>
  <c r="AC7" i="19"/>
  <c r="AD7" i="19"/>
  <c r="U7" i="19"/>
  <c r="AE7" i="19"/>
  <c r="AF7" i="19"/>
  <c r="W7" i="19"/>
  <c r="X7" i="19"/>
  <c r="Y7" i="19"/>
  <c r="AI7" i="19"/>
  <c r="Z7" i="19"/>
  <c r="R7" i="19"/>
  <c r="V6" i="19"/>
  <c r="AA6" i="19"/>
  <c r="S6" i="19"/>
  <c r="AB6" i="19"/>
  <c r="T6" i="19"/>
  <c r="AC6" i="19"/>
  <c r="AD6" i="19"/>
  <c r="U6" i="19"/>
  <c r="AE6" i="19"/>
  <c r="AF6" i="19"/>
  <c r="W6" i="19"/>
  <c r="X6" i="19"/>
  <c r="Y6" i="19"/>
  <c r="AI6" i="19"/>
  <c r="Z6" i="19"/>
  <c r="R6" i="19"/>
  <c r="M91" i="18"/>
  <c r="V37" i="18"/>
  <c r="AA37" i="18"/>
  <c r="S37" i="18"/>
  <c r="AB37" i="18"/>
  <c r="T37" i="18"/>
  <c r="AC37" i="18"/>
  <c r="AD37" i="18"/>
  <c r="U37" i="18"/>
  <c r="AE37" i="18"/>
  <c r="AF37" i="18"/>
  <c r="W37" i="18"/>
  <c r="X37" i="18"/>
  <c r="Y37" i="18"/>
  <c r="AI37" i="18"/>
  <c r="Z37" i="18"/>
  <c r="R37" i="18"/>
  <c r="V36" i="18"/>
  <c r="AA36" i="18"/>
  <c r="S36" i="18"/>
  <c r="AB36" i="18"/>
  <c r="T36" i="18"/>
  <c r="AC36" i="18"/>
  <c r="AD36" i="18"/>
  <c r="U36" i="18"/>
  <c r="AE36" i="18"/>
  <c r="AF36" i="18"/>
  <c r="W36" i="18"/>
  <c r="X36" i="18"/>
  <c r="Y36" i="18"/>
  <c r="AI36" i="18"/>
  <c r="Z36" i="18"/>
  <c r="R36" i="18"/>
  <c r="V35" i="18"/>
  <c r="AA35" i="18"/>
  <c r="S35" i="18"/>
  <c r="AB35" i="18"/>
  <c r="T35" i="18"/>
  <c r="AC35" i="18"/>
  <c r="AD35" i="18"/>
  <c r="U35" i="18"/>
  <c r="AE35" i="18"/>
  <c r="AF35" i="18"/>
  <c r="W35" i="18"/>
  <c r="X35" i="18"/>
  <c r="Y35" i="18"/>
  <c r="AI35" i="18"/>
  <c r="Z35" i="18"/>
  <c r="R35" i="18"/>
  <c r="V34" i="18"/>
  <c r="AA34" i="18"/>
  <c r="S34" i="18"/>
  <c r="AB34" i="18"/>
  <c r="T34" i="18"/>
  <c r="AC34" i="18"/>
  <c r="AD34" i="18"/>
  <c r="U34" i="18"/>
  <c r="AE34" i="18"/>
  <c r="AF34" i="18"/>
  <c r="W34" i="18"/>
  <c r="X34" i="18"/>
  <c r="Y34" i="18"/>
  <c r="AI34" i="18"/>
  <c r="Z34" i="18"/>
  <c r="R34" i="18"/>
  <c r="V33" i="18"/>
  <c r="AA33" i="18"/>
  <c r="S33" i="18"/>
  <c r="AB33" i="18"/>
  <c r="T33" i="18"/>
  <c r="AC33" i="18"/>
  <c r="AD33" i="18"/>
  <c r="U33" i="18"/>
  <c r="AE33" i="18"/>
  <c r="AF33" i="18"/>
  <c r="W33" i="18"/>
  <c r="X33" i="18"/>
  <c r="Y33" i="18"/>
  <c r="AI33" i="18"/>
  <c r="Z33" i="18"/>
  <c r="R33" i="18"/>
  <c r="V32" i="18"/>
  <c r="AA32" i="18"/>
  <c r="S32" i="18"/>
  <c r="AB32" i="18"/>
  <c r="T32" i="18"/>
  <c r="AC32" i="18"/>
  <c r="AD32" i="18"/>
  <c r="U32" i="18"/>
  <c r="AE32" i="18"/>
  <c r="AF32" i="18"/>
  <c r="W32" i="18"/>
  <c r="X32" i="18"/>
  <c r="Y32" i="18"/>
  <c r="AI32" i="18"/>
  <c r="Z32" i="18"/>
  <c r="R32" i="18"/>
  <c r="V31" i="18"/>
  <c r="AA31" i="18"/>
  <c r="S31" i="18"/>
  <c r="AB31" i="18"/>
  <c r="T31" i="18"/>
  <c r="AC31" i="18"/>
  <c r="AD31" i="18"/>
  <c r="U31" i="18"/>
  <c r="AE31" i="18"/>
  <c r="AF31" i="18"/>
  <c r="W31" i="18"/>
  <c r="X31" i="18"/>
  <c r="Y31" i="18"/>
  <c r="AI31" i="18"/>
  <c r="Z31" i="18"/>
  <c r="R31" i="18"/>
  <c r="V30" i="18"/>
  <c r="AA30" i="18"/>
  <c r="S30" i="18"/>
  <c r="AB30" i="18"/>
  <c r="T30" i="18"/>
  <c r="AC30" i="18"/>
  <c r="AD30" i="18"/>
  <c r="U30" i="18"/>
  <c r="AE30" i="18"/>
  <c r="AF30" i="18"/>
  <c r="W30" i="18"/>
  <c r="X30" i="18"/>
  <c r="Y30" i="18"/>
  <c r="AI30" i="18"/>
  <c r="Z30" i="18"/>
  <c r="R30" i="18"/>
  <c r="V29" i="18"/>
  <c r="AA29" i="18"/>
  <c r="S29" i="18"/>
  <c r="AB29" i="18"/>
  <c r="T29" i="18"/>
  <c r="AC29" i="18"/>
  <c r="AD29" i="18"/>
  <c r="U29" i="18"/>
  <c r="AE29" i="18"/>
  <c r="AF29" i="18"/>
  <c r="W29" i="18"/>
  <c r="X29" i="18"/>
  <c r="Y29" i="18"/>
  <c r="AI29" i="18"/>
  <c r="Z29" i="18"/>
  <c r="R29" i="18"/>
  <c r="V28" i="18"/>
  <c r="AA28" i="18"/>
  <c r="S28" i="18"/>
  <c r="AB28" i="18"/>
  <c r="T28" i="18"/>
  <c r="AC28" i="18"/>
  <c r="AD28" i="18"/>
  <c r="U28" i="18"/>
  <c r="AE28" i="18"/>
  <c r="AF28" i="18"/>
  <c r="W28" i="18"/>
  <c r="X28" i="18"/>
  <c r="Y28" i="18"/>
  <c r="AI28" i="18"/>
  <c r="Z28" i="18"/>
  <c r="R28" i="18"/>
  <c r="V27" i="18"/>
  <c r="AA27" i="18"/>
  <c r="S27" i="18"/>
  <c r="AB27" i="18"/>
  <c r="T27" i="18"/>
  <c r="AC27" i="18"/>
  <c r="AD27" i="18"/>
  <c r="U27" i="18"/>
  <c r="AE27" i="18"/>
  <c r="AF27" i="18"/>
  <c r="W27" i="18"/>
  <c r="X27" i="18"/>
  <c r="Y27" i="18"/>
  <c r="AI27" i="18"/>
  <c r="Z27" i="18"/>
  <c r="R27" i="18"/>
  <c r="V26" i="18"/>
  <c r="AA26" i="18"/>
  <c r="S26" i="18"/>
  <c r="AB26" i="18"/>
  <c r="T26" i="18"/>
  <c r="AC26" i="18"/>
  <c r="AD26" i="18"/>
  <c r="U26" i="18"/>
  <c r="AE26" i="18"/>
  <c r="AF26" i="18"/>
  <c r="W26" i="18"/>
  <c r="X26" i="18"/>
  <c r="Y26" i="18"/>
  <c r="AI26" i="18"/>
  <c r="Z26" i="18"/>
  <c r="R26" i="18"/>
  <c r="V25" i="18"/>
  <c r="AA25" i="18"/>
  <c r="S25" i="18"/>
  <c r="AB25" i="18"/>
  <c r="T25" i="18"/>
  <c r="AC25" i="18"/>
  <c r="AD25" i="18"/>
  <c r="U25" i="18"/>
  <c r="AE25" i="18"/>
  <c r="AF25" i="18"/>
  <c r="W25" i="18"/>
  <c r="X25" i="18"/>
  <c r="Y25" i="18"/>
  <c r="AI25" i="18"/>
  <c r="Z25" i="18"/>
  <c r="R25" i="18"/>
  <c r="V24" i="18"/>
  <c r="AA24" i="18"/>
  <c r="S24" i="18"/>
  <c r="AB24" i="18"/>
  <c r="T24" i="18"/>
  <c r="AC24" i="18"/>
  <c r="AD24" i="18"/>
  <c r="U24" i="18"/>
  <c r="AE24" i="18"/>
  <c r="AF24" i="18"/>
  <c r="W24" i="18"/>
  <c r="X24" i="18"/>
  <c r="Y24" i="18"/>
  <c r="AI24" i="18"/>
  <c r="Z24" i="18"/>
  <c r="R24" i="18"/>
  <c r="V23" i="18"/>
  <c r="AA23" i="18"/>
  <c r="S23" i="18"/>
  <c r="AB23" i="18"/>
  <c r="T23" i="18"/>
  <c r="AC23" i="18"/>
  <c r="AD23" i="18"/>
  <c r="U23" i="18"/>
  <c r="AE23" i="18"/>
  <c r="AF23" i="18"/>
  <c r="W23" i="18"/>
  <c r="X23" i="18"/>
  <c r="Y23" i="18"/>
  <c r="AI23" i="18"/>
  <c r="Z23" i="18"/>
  <c r="R23" i="18"/>
  <c r="V22" i="18"/>
  <c r="AA22" i="18"/>
  <c r="S22" i="18"/>
  <c r="AB22" i="18"/>
  <c r="T22" i="18"/>
  <c r="AC22" i="18"/>
  <c r="AD22" i="18"/>
  <c r="U22" i="18"/>
  <c r="AE22" i="18"/>
  <c r="AF22" i="18"/>
  <c r="W22" i="18"/>
  <c r="X22" i="18"/>
  <c r="Y22" i="18"/>
  <c r="AI22" i="18"/>
  <c r="Z22" i="18"/>
  <c r="R22" i="18"/>
  <c r="V21" i="18"/>
  <c r="AA21" i="18"/>
  <c r="S21" i="18"/>
  <c r="AB21" i="18"/>
  <c r="T21" i="18"/>
  <c r="AC21" i="18"/>
  <c r="AD21" i="18"/>
  <c r="U21" i="18"/>
  <c r="AE21" i="18"/>
  <c r="AF21" i="18"/>
  <c r="W21" i="18"/>
  <c r="X21" i="18"/>
  <c r="Y21" i="18"/>
  <c r="AI21" i="18"/>
  <c r="Z21" i="18"/>
  <c r="R21" i="18"/>
  <c r="V20" i="18"/>
  <c r="AA20" i="18"/>
  <c r="S20" i="18"/>
  <c r="AB20" i="18"/>
  <c r="T20" i="18"/>
  <c r="AC20" i="18"/>
  <c r="AD20" i="18"/>
  <c r="U20" i="18"/>
  <c r="AE20" i="18"/>
  <c r="AF20" i="18"/>
  <c r="W20" i="18"/>
  <c r="X20" i="18"/>
  <c r="Y20" i="18"/>
  <c r="AI20" i="18"/>
  <c r="Z20" i="18"/>
  <c r="R20" i="18"/>
  <c r="V19" i="18"/>
  <c r="AA19" i="18"/>
  <c r="S19" i="18"/>
  <c r="AB19" i="18"/>
  <c r="T19" i="18"/>
  <c r="AC19" i="18"/>
  <c r="AD19" i="18"/>
  <c r="U19" i="18"/>
  <c r="AE19" i="18"/>
  <c r="AF19" i="18"/>
  <c r="W19" i="18"/>
  <c r="X19" i="18"/>
  <c r="Y19" i="18"/>
  <c r="AI19" i="18"/>
  <c r="Z19" i="18"/>
  <c r="R19" i="18"/>
  <c r="V18" i="18"/>
  <c r="AA18" i="18"/>
  <c r="S18" i="18"/>
  <c r="AB18" i="18"/>
  <c r="T18" i="18"/>
  <c r="AC18" i="18"/>
  <c r="AD18" i="18"/>
  <c r="U18" i="18"/>
  <c r="AE18" i="18"/>
  <c r="AF18" i="18"/>
  <c r="W18" i="18"/>
  <c r="X18" i="18"/>
  <c r="Y18" i="18"/>
  <c r="AI18" i="18"/>
  <c r="Z18" i="18"/>
  <c r="R18" i="18"/>
  <c r="V17" i="18"/>
  <c r="AA17" i="18"/>
  <c r="S17" i="18"/>
  <c r="AB17" i="18"/>
  <c r="T17" i="18"/>
  <c r="AC17" i="18"/>
  <c r="AD17" i="18"/>
  <c r="U17" i="18"/>
  <c r="AE17" i="18"/>
  <c r="AF17" i="18"/>
  <c r="W17" i="18"/>
  <c r="X17" i="18"/>
  <c r="Y17" i="18"/>
  <c r="AI17" i="18"/>
  <c r="Z17" i="18"/>
  <c r="R17" i="18"/>
  <c r="V16" i="18"/>
  <c r="AA16" i="18"/>
  <c r="S16" i="18"/>
  <c r="AB16" i="18"/>
  <c r="T16" i="18"/>
  <c r="AC16" i="18"/>
  <c r="AD16" i="18"/>
  <c r="U16" i="18"/>
  <c r="AE16" i="18"/>
  <c r="AF16" i="18"/>
  <c r="W16" i="18"/>
  <c r="X16" i="18"/>
  <c r="Y16" i="18"/>
  <c r="AI16" i="18"/>
  <c r="Z16" i="18"/>
  <c r="R16" i="18"/>
  <c r="V15" i="18"/>
  <c r="AA15" i="18"/>
  <c r="S15" i="18"/>
  <c r="AB15" i="18"/>
  <c r="T15" i="18"/>
  <c r="AC15" i="18"/>
  <c r="AD15" i="18"/>
  <c r="U15" i="18"/>
  <c r="AE15" i="18"/>
  <c r="AF15" i="18"/>
  <c r="W15" i="18"/>
  <c r="X15" i="18"/>
  <c r="Y15" i="18"/>
  <c r="AI15" i="18"/>
  <c r="Z15" i="18"/>
  <c r="R15" i="18"/>
  <c r="V14" i="18"/>
  <c r="AA14" i="18"/>
  <c r="S14" i="18"/>
  <c r="AB14" i="18"/>
  <c r="T14" i="18"/>
  <c r="AC14" i="18"/>
  <c r="AD14" i="18"/>
  <c r="U14" i="18"/>
  <c r="AE14" i="18"/>
  <c r="AF14" i="18"/>
  <c r="W14" i="18"/>
  <c r="X14" i="18"/>
  <c r="Y14" i="18"/>
  <c r="AI14" i="18"/>
  <c r="Z14" i="18"/>
  <c r="R14" i="18"/>
  <c r="V13" i="18"/>
  <c r="AA13" i="18"/>
  <c r="S13" i="18"/>
  <c r="AB13" i="18"/>
  <c r="T13" i="18"/>
  <c r="AC13" i="18"/>
  <c r="AD13" i="18"/>
  <c r="U13" i="18"/>
  <c r="AE13" i="18"/>
  <c r="AF13" i="18"/>
  <c r="W13" i="18"/>
  <c r="X13" i="18"/>
  <c r="Y13" i="18"/>
  <c r="AI13" i="18"/>
  <c r="Z13" i="18"/>
  <c r="R13" i="18"/>
  <c r="V12" i="18"/>
  <c r="AA12" i="18"/>
  <c r="S12" i="18"/>
  <c r="AB12" i="18"/>
  <c r="T12" i="18"/>
  <c r="AC12" i="18"/>
  <c r="AD12" i="18"/>
  <c r="U12" i="18"/>
  <c r="AE12" i="18"/>
  <c r="AF12" i="18"/>
  <c r="W12" i="18"/>
  <c r="X12" i="18"/>
  <c r="Y12" i="18"/>
  <c r="AI12" i="18"/>
  <c r="Z12" i="18"/>
  <c r="R12" i="18"/>
  <c r="V11" i="18"/>
  <c r="AA11" i="18"/>
  <c r="S11" i="18"/>
  <c r="AB11" i="18"/>
  <c r="T11" i="18"/>
  <c r="AC11" i="18"/>
  <c r="AD11" i="18"/>
  <c r="U11" i="18"/>
  <c r="AE11" i="18"/>
  <c r="AF11" i="18"/>
  <c r="W11" i="18"/>
  <c r="X11" i="18"/>
  <c r="Y11" i="18"/>
  <c r="AI11" i="18"/>
  <c r="Z11" i="18"/>
  <c r="R11" i="18"/>
  <c r="V10" i="18"/>
  <c r="AA10" i="18"/>
  <c r="S10" i="18"/>
  <c r="AB10" i="18"/>
  <c r="T10" i="18"/>
  <c r="AC10" i="18"/>
  <c r="AD10" i="18"/>
  <c r="U10" i="18"/>
  <c r="AE10" i="18"/>
  <c r="AF10" i="18"/>
  <c r="W10" i="18"/>
  <c r="X10" i="18"/>
  <c r="Y10" i="18"/>
  <c r="AI10" i="18"/>
  <c r="Z10" i="18"/>
  <c r="R10" i="18"/>
  <c r="V9" i="18"/>
  <c r="AA9" i="18"/>
  <c r="S9" i="18"/>
  <c r="AB9" i="18"/>
  <c r="T9" i="18"/>
  <c r="AC9" i="18"/>
  <c r="AD9" i="18"/>
  <c r="U9" i="18"/>
  <c r="AE9" i="18"/>
  <c r="AF9" i="18"/>
  <c r="W9" i="18"/>
  <c r="X9" i="18"/>
  <c r="Y9" i="18"/>
  <c r="AI9" i="18"/>
  <c r="Z9" i="18"/>
  <c r="R9" i="18"/>
  <c r="V7" i="18"/>
  <c r="AA7" i="18"/>
  <c r="S7" i="18"/>
  <c r="AB7" i="18"/>
  <c r="T7" i="18"/>
  <c r="AC7" i="18"/>
  <c r="AD7" i="18"/>
  <c r="U7" i="18"/>
  <c r="AE7" i="18"/>
  <c r="AF7" i="18"/>
  <c r="W7" i="18"/>
  <c r="X7" i="18"/>
  <c r="Y7" i="18"/>
  <c r="AI7" i="18"/>
  <c r="Z7" i="18"/>
  <c r="R7" i="18"/>
  <c r="V6" i="18"/>
  <c r="AA6" i="18"/>
  <c r="S6" i="18"/>
  <c r="AB6" i="18"/>
  <c r="T6" i="18"/>
  <c r="AC6" i="18"/>
  <c r="AD6" i="18"/>
  <c r="U6" i="18"/>
  <c r="AE6" i="18"/>
  <c r="AF6" i="18"/>
  <c r="W6" i="18"/>
  <c r="X6" i="18"/>
  <c r="Y6" i="18"/>
  <c r="AI6" i="18"/>
  <c r="Z6" i="18"/>
  <c r="R6" i="18"/>
  <c r="M91" i="17"/>
  <c r="V37" i="17"/>
  <c r="AA37" i="17"/>
  <c r="S37" i="17"/>
  <c r="AB37" i="17"/>
  <c r="T37" i="17"/>
  <c r="AC37" i="17"/>
  <c r="AD37" i="17"/>
  <c r="U37" i="17"/>
  <c r="AE37" i="17"/>
  <c r="AF37" i="17"/>
  <c r="W37" i="17"/>
  <c r="X37" i="17"/>
  <c r="Y37" i="17"/>
  <c r="AI37" i="17"/>
  <c r="Z37" i="17"/>
  <c r="R37" i="17"/>
  <c r="V36" i="17"/>
  <c r="AA36" i="17"/>
  <c r="S36" i="17"/>
  <c r="AB36" i="17"/>
  <c r="T36" i="17"/>
  <c r="AC36" i="17"/>
  <c r="AD36" i="17"/>
  <c r="U36" i="17"/>
  <c r="AE36" i="17"/>
  <c r="AF36" i="17"/>
  <c r="W36" i="17"/>
  <c r="X36" i="17"/>
  <c r="Y36" i="17"/>
  <c r="AI36" i="17"/>
  <c r="Z36" i="17"/>
  <c r="R36" i="17"/>
  <c r="V35" i="17"/>
  <c r="AA35" i="17"/>
  <c r="S35" i="17"/>
  <c r="AB35" i="17"/>
  <c r="T35" i="17"/>
  <c r="AC35" i="17"/>
  <c r="AD35" i="17"/>
  <c r="U35" i="17"/>
  <c r="AE35" i="17"/>
  <c r="AF35" i="17"/>
  <c r="W35" i="17"/>
  <c r="X35" i="17"/>
  <c r="Y35" i="17"/>
  <c r="AI35" i="17"/>
  <c r="Z35" i="17"/>
  <c r="R35" i="17"/>
  <c r="V34" i="17"/>
  <c r="AA34" i="17"/>
  <c r="S34" i="17"/>
  <c r="AB34" i="17"/>
  <c r="T34" i="17"/>
  <c r="AC34" i="17"/>
  <c r="AD34" i="17"/>
  <c r="U34" i="17"/>
  <c r="AE34" i="17"/>
  <c r="AF34" i="17"/>
  <c r="W34" i="17"/>
  <c r="X34" i="17"/>
  <c r="Y34" i="17"/>
  <c r="AI34" i="17"/>
  <c r="Z34" i="17"/>
  <c r="R34" i="17"/>
  <c r="V33" i="17"/>
  <c r="AA33" i="17"/>
  <c r="S33" i="17"/>
  <c r="AB33" i="17"/>
  <c r="T33" i="17"/>
  <c r="AC33" i="17"/>
  <c r="AD33" i="17"/>
  <c r="U33" i="17"/>
  <c r="AE33" i="17"/>
  <c r="AF33" i="17"/>
  <c r="W33" i="17"/>
  <c r="X33" i="17"/>
  <c r="Y33" i="17"/>
  <c r="AI33" i="17"/>
  <c r="Z33" i="17"/>
  <c r="R33" i="17"/>
  <c r="V32" i="17"/>
  <c r="AA32" i="17"/>
  <c r="S32" i="17"/>
  <c r="AB32" i="17"/>
  <c r="T32" i="17"/>
  <c r="AC32" i="17"/>
  <c r="AD32" i="17"/>
  <c r="U32" i="17"/>
  <c r="AE32" i="17"/>
  <c r="AF32" i="17"/>
  <c r="W32" i="17"/>
  <c r="X32" i="17"/>
  <c r="Y32" i="17"/>
  <c r="AI32" i="17"/>
  <c r="Z32" i="17"/>
  <c r="R32" i="17"/>
  <c r="V31" i="17"/>
  <c r="AA31" i="17"/>
  <c r="S31" i="17"/>
  <c r="AB31" i="17"/>
  <c r="T31" i="17"/>
  <c r="AC31" i="17"/>
  <c r="AD31" i="17"/>
  <c r="U31" i="17"/>
  <c r="AE31" i="17"/>
  <c r="AF31" i="17"/>
  <c r="W31" i="17"/>
  <c r="X31" i="17"/>
  <c r="Y31" i="17"/>
  <c r="AI31" i="17"/>
  <c r="Z31" i="17"/>
  <c r="R31" i="17"/>
  <c r="V30" i="17"/>
  <c r="AA30" i="17"/>
  <c r="S30" i="17"/>
  <c r="AB30" i="17"/>
  <c r="T30" i="17"/>
  <c r="AC30" i="17"/>
  <c r="AD30" i="17"/>
  <c r="U30" i="17"/>
  <c r="AE30" i="17"/>
  <c r="AF30" i="17"/>
  <c r="W30" i="17"/>
  <c r="X30" i="17"/>
  <c r="Y30" i="17"/>
  <c r="AI30" i="17"/>
  <c r="Z30" i="17"/>
  <c r="R30" i="17"/>
  <c r="V29" i="17"/>
  <c r="AA29" i="17"/>
  <c r="S29" i="17"/>
  <c r="AB29" i="17"/>
  <c r="T29" i="17"/>
  <c r="AC29" i="17"/>
  <c r="AD29" i="17"/>
  <c r="U29" i="17"/>
  <c r="AE29" i="17"/>
  <c r="AF29" i="17"/>
  <c r="W29" i="17"/>
  <c r="X29" i="17"/>
  <c r="Y29" i="17"/>
  <c r="AI29" i="17"/>
  <c r="Z29" i="17"/>
  <c r="R29" i="17"/>
  <c r="V28" i="17"/>
  <c r="AA28" i="17"/>
  <c r="S28" i="17"/>
  <c r="AB28" i="17"/>
  <c r="T28" i="17"/>
  <c r="AC28" i="17"/>
  <c r="AD28" i="17"/>
  <c r="U28" i="17"/>
  <c r="AE28" i="17"/>
  <c r="AF28" i="17"/>
  <c r="W28" i="17"/>
  <c r="X28" i="17"/>
  <c r="Y28" i="17"/>
  <c r="AI28" i="17"/>
  <c r="Z28" i="17"/>
  <c r="R28" i="17"/>
  <c r="V27" i="17"/>
  <c r="AA27" i="17"/>
  <c r="S27" i="17"/>
  <c r="AB27" i="17"/>
  <c r="T27" i="17"/>
  <c r="AC27" i="17"/>
  <c r="AD27" i="17"/>
  <c r="U27" i="17"/>
  <c r="AE27" i="17"/>
  <c r="AF27" i="17"/>
  <c r="W27" i="17"/>
  <c r="X27" i="17"/>
  <c r="Y27" i="17"/>
  <c r="AI27" i="17"/>
  <c r="Z27" i="17"/>
  <c r="R27" i="17"/>
  <c r="V26" i="17"/>
  <c r="AA26" i="17"/>
  <c r="S26" i="17"/>
  <c r="AB26" i="17"/>
  <c r="T26" i="17"/>
  <c r="AC26" i="17"/>
  <c r="AD26" i="17"/>
  <c r="U26" i="17"/>
  <c r="AE26" i="17"/>
  <c r="AF26" i="17"/>
  <c r="W26" i="17"/>
  <c r="X26" i="17"/>
  <c r="Y26" i="17"/>
  <c r="AI26" i="17"/>
  <c r="Z26" i="17"/>
  <c r="R26" i="17"/>
  <c r="V25" i="17"/>
  <c r="AA25" i="17"/>
  <c r="S25" i="17"/>
  <c r="AB25" i="17"/>
  <c r="T25" i="17"/>
  <c r="AC25" i="17"/>
  <c r="AD25" i="17"/>
  <c r="U25" i="17"/>
  <c r="AE25" i="17"/>
  <c r="AF25" i="17"/>
  <c r="W25" i="17"/>
  <c r="X25" i="17"/>
  <c r="Y25" i="17"/>
  <c r="AI25" i="17"/>
  <c r="Z25" i="17"/>
  <c r="R25" i="17"/>
  <c r="V24" i="17"/>
  <c r="AA24" i="17"/>
  <c r="S24" i="17"/>
  <c r="AB24" i="17"/>
  <c r="T24" i="17"/>
  <c r="AC24" i="17"/>
  <c r="AD24" i="17"/>
  <c r="U24" i="17"/>
  <c r="AE24" i="17"/>
  <c r="AF24" i="17"/>
  <c r="W24" i="17"/>
  <c r="X24" i="17"/>
  <c r="Y24" i="17"/>
  <c r="AI24" i="17"/>
  <c r="Z24" i="17"/>
  <c r="R24" i="17"/>
  <c r="V23" i="17"/>
  <c r="AA23" i="17"/>
  <c r="S23" i="17"/>
  <c r="AB23" i="17"/>
  <c r="T23" i="17"/>
  <c r="AC23" i="17"/>
  <c r="AD23" i="17"/>
  <c r="U23" i="17"/>
  <c r="AE23" i="17"/>
  <c r="AF23" i="17"/>
  <c r="W23" i="17"/>
  <c r="X23" i="17"/>
  <c r="Y23" i="17"/>
  <c r="AI23" i="17"/>
  <c r="Z23" i="17"/>
  <c r="R23" i="17"/>
  <c r="V22" i="17"/>
  <c r="AA22" i="17"/>
  <c r="S22" i="17"/>
  <c r="AB22" i="17"/>
  <c r="T22" i="17"/>
  <c r="AC22" i="17"/>
  <c r="AD22" i="17"/>
  <c r="U22" i="17"/>
  <c r="AE22" i="17"/>
  <c r="AF22" i="17"/>
  <c r="W22" i="17"/>
  <c r="X22" i="17"/>
  <c r="Y22" i="17"/>
  <c r="AI22" i="17"/>
  <c r="Z22" i="17"/>
  <c r="R22" i="17"/>
  <c r="V21" i="17"/>
  <c r="AA21" i="17"/>
  <c r="S21" i="17"/>
  <c r="AB21" i="17"/>
  <c r="T21" i="17"/>
  <c r="AC21" i="17"/>
  <c r="AD21" i="17"/>
  <c r="U21" i="17"/>
  <c r="AE21" i="17"/>
  <c r="AF21" i="17"/>
  <c r="W21" i="17"/>
  <c r="X21" i="17"/>
  <c r="Y21" i="17"/>
  <c r="AI21" i="17"/>
  <c r="Z21" i="17"/>
  <c r="R21" i="17"/>
  <c r="V20" i="17"/>
  <c r="AA20" i="17"/>
  <c r="S20" i="17"/>
  <c r="AB20" i="17"/>
  <c r="T20" i="17"/>
  <c r="AC20" i="17"/>
  <c r="AD20" i="17"/>
  <c r="U20" i="17"/>
  <c r="AE20" i="17"/>
  <c r="AF20" i="17"/>
  <c r="W20" i="17"/>
  <c r="X20" i="17"/>
  <c r="Y20" i="17"/>
  <c r="AI20" i="17"/>
  <c r="Z20" i="17"/>
  <c r="R20" i="17"/>
  <c r="V19" i="17"/>
  <c r="AA19" i="17"/>
  <c r="S19" i="17"/>
  <c r="AB19" i="17"/>
  <c r="T19" i="17"/>
  <c r="AC19" i="17"/>
  <c r="AD19" i="17"/>
  <c r="U19" i="17"/>
  <c r="AE19" i="17"/>
  <c r="AF19" i="17"/>
  <c r="W19" i="17"/>
  <c r="X19" i="17"/>
  <c r="Y19" i="17"/>
  <c r="AI19" i="17"/>
  <c r="Z19" i="17"/>
  <c r="R19" i="17"/>
  <c r="V18" i="17"/>
  <c r="AA18" i="17"/>
  <c r="S18" i="17"/>
  <c r="AB18" i="17"/>
  <c r="T18" i="17"/>
  <c r="AC18" i="17"/>
  <c r="AD18" i="17"/>
  <c r="U18" i="17"/>
  <c r="AE18" i="17"/>
  <c r="AF18" i="17"/>
  <c r="W18" i="17"/>
  <c r="X18" i="17"/>
  <c r="Y18" i="17"/>
  <c r="AI18" i="17"/>
  <c r="Z18" i="17"/>
  <c r="R18" i="17"/>
  <c r="V17" i="17"/>
  <c r="AA17" i="17"/>
  <c r="S17" i="17"/>
  <c r="AB17" i="17"/>
  <c r="T17" i="17"/>
  <c r="AC17" i="17"/>
  <c r="AD17" i="17"/>
  <c r="U17" i="17"/>
  <c r="AE17" i="17"/>
  <c r="AF17" i="17"/>
  <c r="W17" i="17"/>
  <c r="X17" i="17"/>
  <c r="Y17" i="17"/>
  <c r="AI17" i="17"/>
  <c r="Z17" i="17"/>
  <c r="R17" i="17"/>
  <c r="V16" i="17"/>
  <c r="AA16" i="17"/>
  <c r="S16" i="17"/>
  <c r="AB16" i="17"/>
  <c r="T16" i="17"/>
  <c r="AC16" i="17"/>
  <c r="AD16" i="17"/>
  <c r="U16" i="17"/>
  <c r="AE16" i="17"/>
  <c r="AF16" i="17"/>
  <c r="W16" i="17"/>
  <c r="X16" i="17"/>
  <c r="Y16" i="17"/>
  <c r="AI16" i="17"/>
  <c r="Z16" i="17"/>
  <c r="R16" i="17"/>
  <c r="V15" i="17"/>
  <c r="AA15" i="17"/>
  <c r="S15" i="17"/>
  <c r="AB15" i="17"/>
  <c r="T15" i="17"/>
  <c r="AC15" i="17"/>
  <c r="AD15" i="17"/>
  <c r="U15" i="17"/>
  <c r="AE15" i="17"/>
  <c r="AF15" i="17"/>
  <c r="W15" i="17"/>
  <c r="X15" i="17"/>
  <c r="Y15" i="17"/>
  <c r="AI15" i="17"/>
  <c r="Z15" i="17"/>
  <c r="R15" i="17"/>
  <c r="V14" i="17"/>
  <c r="AA14" i="17"/>
  <c r="S14" i="17"/>
  <c r="AB14" i="17"/>
  <c r="T14" i="17"/>
  <c r="AC14" i="17"/>
  <c r="AD14" i="17"/>
  <c r="U14" i="17"/>
  <c r="AE14" i="17"/>
  <c r="AF14" i="17"/>
  <c r="W14" i="17"/>
  <c r="X14" i="17"/>
  <c r="Y14" i="17"/>
  <c r="AI14" i="17"/>
  <c r="Z14" i="17"/>
  <c r="R14" i="17"/>
  <c r="V13" i="17"/>
  <c r="AA13" i="17"/>
  <c r="S13" i="17"/>
  <c r="AB13" i="17"/>
  <c r="T13" i="17"/>
  <c r="AC13" i="17"/>
  <c r="AD13" i="17"/>
  <c r="U13" i="17"/>
  <c r="AE13" i="17"/>
  <c r="AF13" i="17"/>
  <c r="W13" i="17"/>
  <c r="X13" i="17"/>
  <c r="Y13" i="17"/>
  <c r="AI13" i="17"/>
  <c r="Z13" i="17"/>
  <c r="R13" i="17"/>
  <c r="V12" i="17"/>
  <c r="AA12" i="17"/>
  <c r="S12" i="17"/>
  <c r="AB12" i="17"/>
  <c r="T12" i="17"/>
  <c r="AC12" i="17"/>
  <c r="AD12" i="17"/>
  <c r="U12" i="17"/>
  <c r="AE12" i="17"/>
  <c r="AF12" i="17"/>
  <c r="W12" i="17"/>
  <c r="X12" i="17"/>
  <c r="Y12" i="17"/>
  <c r="AI12" i="17"/>
  <c r="Z12" i="17"/>
  <c r="R12" i="17"/>
  <c r="V11" i="17"/>
  <c r="AA11" i="17"/>
  <c r="S11" i="17"/>
  <c r="AB11" i="17"/>
  <c r="T11" i="17"/>
  <c r="AC11" i="17"/>
  <c r="AD11" i="17"/>
  <c r="U11" i="17"/>
  <c r="AE11" i="17"/>
  <c r="AF11" i="17"/>
  <c r="W11" i="17"/>
  <c r="X11" i="17"/>
  <c r="Y11" i="17"/>
  <c r="AI11" i="17"/>
  <c r="Z11" i="17"/>
  <c r="R11" i="17"/>
  <c r="V10" i="17"/>
  <c r="AA10" i="17"/>
  <c r="S10" i="17"/>
  <c r="AB10" i="17"/>
  <c r="T10" i="17"/>
  <c r="AC10" i="17"/>
  <c r="AD10" i="17"/>
  <c r="U10" i="17"/>
  <c r="AE10" i="17"/>
  <c r="AF10" i="17"/>
  <c r="W10" i="17"/>
  <c r="X10" i="17"/>
  <c r="Y10" i="17"/>
  <c r="AI10" i="17"/>
  <c r="Z10" i="17"/>
  <c r="R10" i="17"/>
  <c r="V9" i="17"/>
  <c r="AA9" i="17"/>
  <c r="S9" i="17"/>
  <c r="AB9" i="17"/>
  <c r="T9" i="17"/>
  <c r="AC9" i="17"/>
  <c r="AD9" i="17"/>
  <c r="U9" i="17"/>
  <c r="AE9" i="17"/>
  <c r="AF9" i="17"/>
  <c r="W9" i="17"/>
  <c r="X9" i="17"/>
  <c r="Y9" i="17"/>
  <c r="AI9" i="17"/>
  <c r="Z9" i="17"/>
  <c r="R9" i="17"/>
  <c r="V8" i="17"/>
  <c r="AA8" i="17"/>
  <c r="S8" i="17"/>
  <c r="AB8" i="17"/>
  <c r="T8" i="17"/>
  <c r="AC8" i="17"/>
  <c r="AD8" i="17"/>
  <c r="U8" i="17"/>
  <c r="AE8" i="17"/>
  <c r="AF8" i="17"/>
  <c r="W8" i="17"/>
  <c r="X8" i="17"/>
  <c r="Y8" i="17"/>
  <c r="AI8" i="17"/>
  <c r="Z8" i="17"/>
  <c r="R8" i="17"/>
  <c r="V7" i="17"/>
  <c r="AA7" i="17"/>
  <c r="S7" i="17"/>
  <c r="AB7" i="17"/>
  <c r="T7" i="17"/>
  <c r="AC7" i="17"/>
  <c r="AD7" i="17"/>
  <c r="U7" i="17"/>
  <c r="AE7" i="17"/>
  <c r="AF7" i="17"/>
  <c r="W7" i="17"/>
  <c r="X7" i="17"/>
  <c r="Y7" i="17"/>
  <c r="AI7" i="17"/>
  <c r="Z7" i="17"/>
  <c r="R7" i="17"/>
  <c r="V6" i="17"/>
  <c r="AA6" i="17"/>
  <c r="S6" i="17"/>
  <c r="AB6" i="17"/>
  <c r="T6" i="17"/>
  <c r="AC6" i="17"/>
  <c r="AD6" i="17"/>
  <c r="U6" i="17"/>
  <c r="AE6" i="17"/>
  <c r="AF6" i="17"/>
  <c r="W6" i="17"/>
  <c r="X6" i="17"/>
  <c r="Y6" i="17"/>
  <c r="AI6" i="17"/>
  <c r="Z6" i="17"/>
  <c r="R6" i="17"/>
  <c r="M91" i="3"/>
  <c r="V37" i="3"/>
  <c r="AA37" i="3"/>
  <c r="S37" i="3"/>
  <c r="AB37" i="3"/>
  <c r="T37" i="3"/>
  <c r="AC37" i="3"/>
  <c r="AD37" i="3"/>
  <c r="U37" i="3"/>
  <c r="AE37" i="3"/>
  <c r="AF37" i="3"/>
  <c r="W37" i="3"/>
  <c r="X37" i="3"/>
  <c r="Y37" i="3"/>
  <c r="AI37" i="3"/>
  <c r="Z37" i="3"/>
  <c r="R37" i="3"/>
  <c r="V36" i="3"/>
  <c r="AA36" i="3"/>
  <c r="S36" i="3"/>
  <c r="AB36" i="3"/>
  <c r="T36" i="3"/>
  <c r="AC36" i="3"/>
  <c r="AD36" i="3"/>
  <c r="U36" i="3"/>
  <c r="AE36" i="3"/>
  <c r="AF36" i="3"/>
  <c r="W36" i="3"/>
  <c r="X36" i="3"/>
  <c r="Y36" i="3"/>
  <c r="AI36" i="3"/>
  <c r="Z36" i="3"/>
  <c r="R36" i="3"/>
  <c r="V35" i="3"/>
  <c r="AA35" i="3"/>
  <c r="S35" i="3"/>
  <c r="AB35" i="3"/>
  <c r="T35" i="3"/>
  <c r="AC35" i="3"/>
  <c r="AD35" i="3"/>
  <c r="U35" i="3"/>
  <c r="AE35" i="3"/>
  <c r="AF35" i="3"/>
  <c r="W35" i="3"/>
  <c r="X35" i="3"/>
  <c r="Y35" i="3"/>
  <c r="AI35" i="3"/>
  <c r="Z35" i="3"/>
  <c r="R35" i="3"/>
  <c r="V34" i="3"/>
  <c r="AA34" i="3"/>
  <c r="S34" i="3"/>
  <c r="AB34" i="3"/>
  <c r="T34" i="3"/>
  <c r="AC34" i="3"/>
  <c r="AD34" i="3"/>
  <c r="U34" i="3"/>
  <c r="AE34" i="3"/>
  <c r="AF34" i="3"/>
  <c r="W34" i="3"/>
  <c r="X34" i="3"/>
  <c r="Y34" i="3"/>
  <c r="AI34" i="3"/>
  <c r="Z34" i="3"/>
  <c r="R34" i="3"/>
  <c r="V33" i="3"/>
  <c r="AA33" i="3"/>
  <c r="S33" i="3"/>
  <c r="AB33" i="3"/>
  <c r="T33" i="3"/>
  <c r="AC33" i="3"/>
  <c r="AD33" i="3"/>
  <c r="U33" i="3"/>
  <c r="AE33" i="3"/>
  <c r="AF33" i="3"/>
  <c r="W33" i="3"/>
  <c r="X33" i="3"/>
  <c r="Y33" i="3"/>
  <c r="AI33" i="3"/>
  <c r="Z33" i="3"/>
  <c r="R33" i="3"/>
  <c r="V32" i="3"/>
  <c r="AA32" i="3"/>
  <c r="S32" i="3"/>
  <c r="AB32" i="3"/>
  <c r="T32" i="3"/>
  <c r="AC32" i="3"/>
  <c r="AD32" i="3"/>
  <c r="U32" i="3"/>
  <c r="AE32" i="3"/>
  <c r="AF32" i="3"/>
  <c r="W32" i="3"/>
  <c r="X32" i="3"/>
  <c r="Y32" i="3"/>
  <c r="AI32" i="3"/>
  <c r="Z32" i="3"/>
  <c r="R32" i="3"/>
  <c r="V31" i="3"/>
  <c r="AA31" i="3"/>
  <c r="S31" i="3"/>
  <c r="AB31" i="3"/>
  <c r="T31" i="3"/>
  <c r="AC31" i="3"/>
  <c r="AD31" i="3"/>
  <c r="U31" i="3"/>
  <c r="AE31" i="3"/>
  <c r="AF31" i="3"/>
  <c r="W31" i="3"/>
  <c r="X31" i="3"/>
  <c r="Y31" i="3"/>
  <c r="AI31" i="3"/>
  <c r="Z31" i="3"/>
  <c r="R31" i="3"/>
  <c r="V30" i="3"/>
  <c r="AA30" i="3"/>
  <c r="S30" i="3"/>
  <c r="AB30" i="3"/>
  <c r="T30" i="3"/>
  <c r="AC30" i="3"/>
  <c r="AD30" i="3"/>
  <c r="U30" i="3"/>
  <c r="AE30" i="3"/>
  <c r="AF30" i="3"/>
  <c r="W30" i="3"/>
  <c r="X30" i="3"/>
  <c r="Y30" i="3"/>
  <c r="AI30" i="3"/>
  <c r="Z30" i="3"/>
  <c r="R30" i="3"/>
  <c r="V29" i="3"/>
  <c r="AA29" i="3"/>
  <c r="S29" i="3"/>
  <c r="AB29" i="3"/>
  <c r="T29" i="3"/>
  <c r="AC29" i="3"/>
  <c r="AD29" i="3"/>
  <c r="U29" i="3"/>
  <c r="AE29" i="3"/>
  <c r="AF29" i="3"/>
  <c r="W29" i="3"/>
  <c r="X29" i="3"/>
  <c r="Y29" i="3"/>
  <c r="AI29" i="3"/>
  <c r="Z29" i="3"/>
  <c r="R29" i="3"/>
  <c r="V28" i="3"/>
  <c r="AA28" i="3"/>
  <c r="S28" i="3"/>
  <c r="AB28" i="3"/>
  <c r="T28" i="3"/>
  <c r="AC28" i="3"/>
  <c r="AD28" i="3"/>
  <c r="U28" i="3"/>
  <c r="AE28" i="3"/>
  <c r="AF28" i="3"/>
  <c r="W28" i="3"/>
  <c r="X28" i="3"/>
  <c r="Y28" i="3"/>
  <c r="AI28" i="3"/>
  <c r="Z28" i="3"/>
  <c r="R28" i="3"/>
  <c r="V27" i="3"/>
  <c r="AA27" i="3"/>
  <c r="S27" i="3"/>
  <c r="AB27" i="3"/>
  <c r="T27" i="3"/>
  <c r="AC27" i="3"/>
  <c r="AD27" i="3"/>
  <c r="U27" i="3"/>
  <c r="AE27" i="3"/>
  <c r="AF27" i="3"/>
  <c r="W27" i="3"/>
  <c r="X27" i="3"/>
  <c r="Y27" i="3"/>
  <c r="AI27" i="3"/>
  <c r="Z27" i="3"/>
  <c r="R27" i="3"/>
  <c r="V26" i="3"/>
  <c r="AA26" i="3"/>
  <c r="S26" i="3"/>
  <c r="AB26" i="3"/>
  <c r="T26" i="3"/>
  <c r="AC26" i="3"/>
  <c r="AD26" i="3"/>
  <c r="U26" i="3"/>
  <c r="AE26" i="3"/>
  <c r="AF26" i="3"/>
  <c r="W26" i="3"/>
  <c r="X26" i="3"/>
  <c r="Y26" i="3"/>
  <c r="AI26" i="3"/>
  <c r="Z26" i="3"/>
  <c r="R26" i="3"/>
  <c r="V25" i="3"/>
  <c r="AA25" i="3"/>
  <c r="S25" i="3"/>
  <c r="AB25" i="3"/>
  <c r="T25" i="3"/>
  <c r="AC25" i="3"/>
  <c r="AD25" i="3"/>
  <c r="U25" i="3"/>
  <c r="AE25" i="3"/>
  <c r="AF25" i="3"/>
  <c r="W25" i="3"/>
  <c r="X25" i="3"/>
  <c r="Y25" i="3"/>
  <c r="AI25" i="3"/>
  <c r="Z25" i="3"/>
  <c r="R25" i="3"/>
  <c r="V24" i="3"/>
  <c r="AA24" i="3"/>
  <c r="S24" i="3"/>
  <c r="AB24" i="3"/>
  <c r="T24" i="3"/>
  <c r="AC24" i="3"/>
  <c r="AD24" i="3"/>
  <c r="U24" i="3"/>
  <c r="AE24" i="3"/>
  <c r="AF24" i="3"/>
  <c r="W24" i="3"/>
  <c r="X24" i="3"/>
  <c r="Y24" i="3"/>
  <c r="AI24" i="3"/>
  <c r="Z24" i="3"/>
  <c r="R24" i="3"/>
  <c r="V23" i="3"/>
  <c r="AA23" i="3"/>
  <c r="S23" i="3"/>
  <c r="AB23" i="3"/>
  <c r="T23" i="3"/>
  <c r="AC23" i="3"/>
  <c r="AD23" i="3"/>
  <c r="U23" i="3"/>
  <c r="AE23" i="3"/>
  <c r="AF23" i="3"/>
  <c r="W23" i="3"/>
  <c r="X23" i="3"/>
  <c r="Y23" i="3"/>
  <c r="AI23" i="3"/>
  <c r="Z23" i="3"/>
  <c r="R23" i="3"/>
  <c r="V22" i="3"/>
  <c r="AA22" i="3"/>
  <c r="S22" i="3"/>
  <c r="AB22" i="3"/>
  <c r="T22" i="3"/>
  <c r="AC22" i="3"/>
  <c r="AD22" i="3"/>
  <c r="U22" i="3"/>
  <c r="AE22" i="3"/>
  <c r="AF22" i="3"/>
  <c r="W22" i="3"/>
  <c r="X22" i="3"/>
  <c r="Y22" i="3"/>
  <c r="AI22" i="3"/>
  <c r="Z22" i="3"/>
  <c r="R22" i="3"/>
  <c r="V21" i="3"/>
  <c r="AA21" i="3"/>
  <c r="S21" i="3"/>
  <c r="AB21" i="3"/>
  <c r="T21" i="3"/>
  <c r="AC21" i="3"/>
  <c r="AD21" i="3"/>
  <c r="U21" i="3"/>
  <c r="AE21" i="3"/>
  <c r="AF21" i="3"/>
  <c r="W21" i="3"/>
  <c r="X21" i="3"/>
  <c r="Y21" i="3"/>
  <c r="AI21" i="3"/>
  <c r="Z21" i="3"/>
  <c r="R21" i="3"/>
  <c r="V20" i="3"/>
  <c r="AA20" i="3"/>
  <c r="S20" i="3"/>
  <c r="AB20" i="3"/>
  <c r="T20" i="3"/>
  <c r="AC20" i="3"/>
  <c r="AD20" i="3"/>
  <c r="U20" i="3"/>
  <c r="AE20" i="3"/>
  <c r="AF20" i="3"/>
  <c r="W20" i="3"/>
  <c r="X20" i="3"/>
  <c r="Y20" i="3"/>
  <c r="AI20" i="3"/>
  <c r="Z20" i="3"/>
  <c r="R20" i="3"/>
  <c r="V19" i="3"/>
  <c r="AA19" i="3"/>
  <c r="S19" i="3"/>
  <c r="AB19" i="3"/>
  <c r="T19" i="3"/>
  <c r="AC19" i="3"/>
  <c r="AD19" i="3"/>
  <c r="U19" i="3"/>
  <c r="AE19" i="3"/>
  <c r="AF19" i="3"/>
  <c r="W19" i="3"/>
  <c r="X19" i="3"/>
  <c r="Y19" i="3"/>
  <c r="AI19" i="3"/>
  <c r="Z19" i="3"/>
  <c r="R19" i="3"/>
  <c r="V18" i="3"/>
  <c r="AA18" i="3"/>
  <c r="S18" i="3"/>
  <c r="AB18" i="3"/>
  <c r="T18" i="3"/>
  <c r="AC18" i="3"/>
  <c r="AD18" i="3"/>
  <c r="U18" i="3"/>
  <c r="AE18" i="3"/>
  <c r="AF18" i="3"/>
  <c r="W18" i="3"/>
  <c r="X18" i="3"/>
  <c r="Y18" i="3"/>
  <c r="AI18" i="3"/>
  <c r="Z18" i="3"/>
  <c r="R18" i="3"/>
  <c r="V17" i="3"/>
  <c r="AA17" i="3"/>
  <c r="S17" i="3"/>
  <c r="AB17" i="3"/>
  <c r="T17" i="3"/>
  <c r="AC17" i="3"/>
  <c r="AD17" i="3"/>
  <c r="U17" i="3"/>
  <c r="AE17" i="3"/>
  <c r="AF17" i="3"/>
  <c r="W17" i="3"/>
  <c r="X17" i="3"/>
  <c r="Y17" i="3"/>
  <c r="AI17" i="3"/>
  <c r="Z17" i="3"/>
  <c r="R17" i="3"/>
  <c r="V16" i="3"/>
  <c r="AA16" i="3"/>
  <c r="S16" i="3"/>
  <c r="AB16" i="3"/>
  <c r="T16" i="3"/>
  <c r="AC16" i="3"/>
  <c r="AD16" i="3"/>
  <c r="U16" i="3"/>
  <c r="AE16" i="3"/>
  <c r="AF16" i="3"/>
  <c r="W16" i="3"/>
  <c r="X16" i="3"/>
  <c r="Y16" i="3"/>
  <c r="AI16" i="3"/>
  <c r="Z16" i="3"/>
  <c r="R16" i="3"/>
  <c r="V15" i="3"/>
  <c r="AA15" i="3"/>
  <c r="S15" i="3"/>
  <c r="AB15" i="3"/>
  <c r="T15" i="3"/>
  <c r="AC15" i="3"/>
  <c r="AD15" i="3"/>
  <c r="U15" i="3"/>
  <c r="AE15" i="3"/>
  <c r="AF15" i="3"/>
  <c r="W15" i="3"/>
  <c r="X15" i="3"/>
  <c r="Y15" i="3"/>
  <c r="AI15" i="3"/>
  <c r="Z15" i="3"/>
  <c r="R15" i="3"/>
  <c r="V14" i="3"/>
  <c r="AA14" i="3"/>
  <c r="S14" i="3"/>
  <c r="AB14" i="3"/>
  <c r="T14" i="3"/>
  <c r="AC14" i="3"/>
  <c r="AD14" i="3"/>
  <c r="U14" i="3"/>
  <c r="AE14" i="3"/>
  <c r="AF14" i="3"/>
  <c r="W14" i="3"/>
  <c r="X14" i="3"/>
  <c r="Y14" i="3"/>
  <c r="AI14" i="3"/>
  <c r="Z14" i="3"/>
  <c r="R14" i="3"/>
  <c r="V13" i="3"/>
  <c r="AA13" i="3"/>
  <c r="S13" i="3"/>
  <c r="AB13" i="3"/>
  <c r="T13" i="3"/>
  <c r="AC13" i="3"/>
  <c r="AD13" i="3"/>
  <c r="U13" i="3"/>
  <c r="AE13" i="3"/>
  <c r="AF13" i="3"/>
  <c r="W13" i="3"/>
  <c r="X13" i="3"/>
  <c r="Y13" i="3"/>
  <c r="AI13" i="3"/>
  <c r="Z13" i="3"/>
  <c r="R13" i="3"/>
  <c r="V12" i="3"/>
  <c r="AA12" i="3"/>
  <c r="S12" i="3"/>
  <c r="AB12" i="3"/>
  <c r="T12" i="3"/>
  <c r="AC12" i="3"/>
  <c r="AD12" i="3"/>
  <c r="U12" i="3"/>
  <c r="AE12" i="3"/>
  <c r="AF12" i="3"/>
  <c r="W12" i="3"/>
  <c r="X12" i="3"/>
  <c r="Y12" i="3"/>
  <c r="AI12" i="3"/>
  <c r="Z12" i="3"/>
  <c r="R12" i="3"/>
  <c r="V11" i="3"/>
  <c r="AA11" i="3"/>
  <c r="S11" i="3"/>
  <c r="AB11" i="3"/>
  <c r="T11" i="3"/>
  <c r="AC11" i="3"/>
  <c r="AD11" i="3"/>
  <c r="U11" i="3"/>
  <c r="AE11" i="3"/>
  <c r="AF11" i="3"/>
  <c r="W11" i="3"/>
  <c r="X11" i="3"/>
  <c r="Y11" i="3"/>
  <c r="AI11" i="3"/>
  <c r="Z11" i="3"/>
  <c r="R11" i="3"/>
  <c r="V10" i="3"/>
  <c r="AA10" i="3"/>
  <c r="S10" i="3"/>
  <c r="AB10" i="3"/>
  <c r="T10" i="3"/>
  <c r="AC10" i="3"/>
  <c r="AD10" i="3"/>
  <c r="U10" i="3"/>
  <c r="AE10" i="3"/>
  <c r="AF10" i="3"/>
  <c r="W10" i="3"/>
  <c r="X10" i="3"/>
  <c r="Y10" i="3"/>
  <c r="AI10" i="3"/>
  <c r="Z10" i="3"/>
  <c r="R10" i="3"/>
  <c r="V9" i="3"/>
  <c r="AA9" i="3"/>
  <c r="S9" i="3"/>
  <c r="AB9" i="3"/>
  <c r="T9" i="3"/>
  <c r="AC9" i="3"/>
  <c r="AD9" i="3"/>
  <c r="U9" i="3"/>
  <c r="AE9" i="3"/>
  <c r="AF9" i="3"/>
  <c r="W9" i="3"/>
  <c r="X9" i="3"/>
  <c r="Y9" i="3"/>
  <c r="AI9" i="3"/>
  <c r="Z9" i="3"/>
  <c r="R9" i="3"/>
  <c r="V8" i="3"/>
  <c r="AA8" i="3"/>
  <c r="S8" i="3"/>
  <c r="AB8" i="3"/>
  <c r="T8" i="3"/>
  <c r="AC8" i="3"/>
  <c r="AD8" i="3"/>
  <c r="U8" i="3"/>
  <c r="AE8" i="3"/>
  <c r="AF8" i="3"/>
  <c r="W8" i="3"/>
  <c r="X8" i="3"/>
  <c r="Y8" i="3"/>
  <c r="AI8" i="3"/>
  <c r="Z8" i="3"/>
  <c r="R8" i="3"/>
  <c r="V7" i="3"/>
  <c r="AA7" i="3"/>
  <c r="S7" i="3"/>
  <c r="AB7" i="3"/>
  <c r="T7" i="3"/>
  <c r="AC7" i="3"/>
  <c r="AD7" i="3"/>
  <c r="U7" i="3"/>
  <c r="AE7" i="3"/>
  <c r="AF7" i="3"/>
  <c r="W7" i="3"/>
  <c r="X7" i="3"/>
  <c r="Y7" i="3"/>
  <c r="AI7" i="3"/>
  <c r="Z7" i="3"/>
  <c r="R7" i="3"/>
  <c r="V6" i="3"/>
  <c r="AA6" i="3"/>
  <c r="S6" i="3"/>
  <c r="AB6" i="3"/>
  <c r="T6" i="3"/>
  <c r="AC6" i="3"/>
  <c r="AD6" i="3"/>
  <c r="U6" i="3"/>
  <c r="AE6" i="3"/>
  <c r="AF6" i="3"/>
  <c r="W6" i="3"/>
  <c r="X6" i="3"/>
  <c r="Y6" i="3"/>
  <c r="AI6" i="3"/>
  <c r="Z6" i="3"/>
  <c r="R6" i="3"/>
  <c r="Z4" i="7"/>
  <c r="Y65" i="7"/>
  <c r="Z65" i="7"/>
  <c r="H106" i="1"/>
  <c r="W65" i="7"/>
  <c r="X85" i="1"/>
  <c r="X84" i="1"/>
  <c r="H115" i="1"/>
  <c r="X83" i="1"/>
  <c r="H114" i="1"/>
  <c r="H113" i="1"/>
  <c r="X80" i="1"/>
  <c r="H110" i="1"/>
  <c r="X79" i="1"/>
  <c r="H109" i="1"/>
  <c r="X78" i="1"/>
  <c r="H108" i="1"/>
  <c r="X77" i="1"/>
  <c r="H107" i="1"/>
  <c r="P85" i="1"/>
  <c r="P84" i="1"/>
  <c r="P83" i="1"/>
  <c r="P81" i="1"/>
  <c r="G111" i="1"/>
  <c r="P80" i="1"/>
  <c r="P79" i="1"/>
  <c r="P78" i="1"/>
  <c r="P77" i="1"/>
  <c r="L85" i="1"/>
  <c r="L84" i="1"/>
  <c r="L83" i="1"/>
  <c r="L81" i="1"/>
  <c r="F111" i="1"/>
  <c r="L80" i="1"/>
  <c r="L79" i="1"/>
  <c r="L78" i="1"/>
  <c r="L77" i="1"/>
  <c r="H85" i="1"/>
  <c r="H84" i="1"/>
  <c r="H83" i="1"/>
  <c r="H81" i="1"/>
  <c r="E111" i="1"/>
  <c r="H80" i="1"/>
  <c r="H79" i="1"/>
  <c r="H78" i="1"/>
  <c r="D81" i="1"/>
  <c r="D111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X65" i="7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69" i="1"/>
  <c r="AJ68" i="1"/>
  <c r="AJ67" i="1"/>
  <c r="AJ66" i="1"/>
  <c r="AJ65" i="1"/>
  <c r="AJ64" i="1"/>
  <c r="AJ63" i="1"/>
  <c r="AJ62" i="1"/>
  <c r="AJ61" i="1"/>
  <c r="AJ47" i="1"/>
  <c r="H111" i="1"/>
  <c r="L86" i="1"/>
  <c r="P86" i="1"/>
  <c r="X86" i="1"/>
  <c r="H86" i="1"/>
  <c r="A1" i="15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AI9" i="1"/>
  <c r="AH9" i="1"/>
  <c r="AG9" i="1"/>
  <c r="AF9" i="1"/>
  <c r="E3" i="13"/>
  <c r="E4" i="13"/>
  <c r="E5" i="13"/>
  <c r="E2" i="13"/>
  <c r="C3" i="13"/>
  <c r="C4" i="13"/>
  <c r="C5" i="13"/>
  <c r="C2" i="13"/>
  <c r="S8" i="2"/>
  <c r="A14" i="16"/>
  <c r="A30" i="16"/>
  <c r="A15" i="16"/>
  <c r="A5" i="16"/>
  <c r="A67" i="16"/>
  <c r="A68" i="16"/>
  <c r="A94" i="16"/>
  <c r="A85" i="16"/>
  <c r="A122" i="16"/>
  <c r="A123" i="16"/>
  <c r="A20" i="16"/>
  <c r="A4" i="16"/>
  <c r="A91" i="16"/>
  <c r="A45" i="16"/>
  <c r="A58" i="16"/>
  <c r="A81" i="16"/>
  <c r="A44" i="16"/>
  <c r="A53" i="16"/>
  <c r="A47" i="16"/>
  <c r="A61" i="16"/>
  <c r="A57" i="16"/>
  <c r="A130" i="16"/>
  <c r="A84" i="16"/>
  <c r="A83" i="16"/>
  <c r="A38" i="16"/>
  <c r="A42" i="16"/>
  <c r="A52" i="16"/>
  <c r="A64" i="16"/>
  <c r="A50" i="16"/>
  <c r="A56" i="16"/>
  <c r="A41" i="16"/>
  <c r="A36" i="16"/>
  <c r="A37" i="16"/>
  <c r="A40" i="16"/>
  <c r="A54" i="16"/>
  <c r="A55" i="16"/>
  <c r="A43" i="16"/>
  <c r="A51" i="16"/>
  <c r="A62" i="16"/>
  <c r="A39" i="16"/>
  <c r="A46" i="16"/>
  <c r="A60" i="16"/>
  <c r="A65" i="16"/>
  <c r="A34" i="16"/>
  <c r="A35" i="16"/>
  <c r="A48" i="16"/>
  <c r="A49" i="16"/>
  <c r="A59" i="16"/>
  <c r="A63" i="16"/>
  <c r="A113" i="16"/>
  <c r="A25" i="16"/>
  <c r="A97" i="16"/>
  <c r="A16" i="16"/>
  <c r="A18" i="16"/>
  <c r="A33" i="16"/>
  <c r="A161" i="16"/>
  <c r="A160" i="16"/>
  <c r="A159" i="16"/>
  <c r="A158" i="16"/>
  <c r="A157" i="16"/>
  <c r="A156" i="16"/>
  <c r="A154" i="16"/>
  <c r="A152" i="16"/>
  <c r="A148" i="16"/>
  <c r="A147" i="16"/>
  <c r="A146" i="16"/>
  <c r="A144" i="16"/>
  <c r="A141" i="16"/>
  <c r="A140" i="16"/>
  <c r="A139" i="16"/>
  <c r="A137" i="16"/>
  <c r="A136" i="16"/>
  <c r="A134" i="16"/>
  <c r="A133" i="16"/>
  <c r="A132" i="16"/>
  <c r="A131" i="16"/>
  <c r="D106" i="1"/>
  <c r="E106" i="1"/>
  <c r="F106" i="1"/>
  <c r="G106" i="1"/>
  <c r="C3" i="2"/>
  <c r="L3" i="2"/>
  <c r="C6" i="2"/>
  <c r="G6" i="2"/>
  <c r="K6" i="2"/>
  <c r="O6" i="2"/>
  <c r="A150" i="16"/>
  <c r="F150" i="16"/>
  <c r="A145" i="16"/>
  <c r="H145" i="16"/>
  <c r="A138" i="16"/>
  <c r="G138" i="16"/>
  <c r="A135" i="16"/>
  <c r="H135" i="16"/>
  <c r="A79" i="16"/>
  <c r="G79" i="16"/>
  <c r="A103" i="16"/>
  <c r="F103" i="16"/>
  <c r="A153" i="16"/>
  <c r="H153" i="16"/>
  <c r="A125" i="16"/>
  <c r="F125" i="16"/>
  <c r="A107" i="16"/>
  <c r="H107" i="16"/>
  <c r="A87" i="16"/>
  <c r="H87" i="16"/>
  <c r="A27" i="16"/>
  <c r="A112" i="16"/>
  <c r="A78" i="16"/>
  <c r="H78" i="16"/>
  <c r="A102" i="16"/>
  <c r="G102" i="16"/>
  <c r="A69" i="16"/>
  <c r="A95" i="16"/>
  <c r="H95" i="16"/>
  <c r="A120" i="16"/>
  <c r="H120" i="16"/>
  <c r="A106" i="16"/>
  <c r="A104" i="16"/>
  <c r="H104" i="16"/>
  <c r="A75" i="16"/>
  <c r="A21" i="16"/>
  <c r="H21" i="16"/>
  <c r="A142" i="16"/>
  <c r="H142" i="16"/>
  <c r="A71" i="16"/>
  <c r="F71" i="16"/>
  <c r="A100" i="16"/>
  <c r="G100" i="16"/>
  <c r="A109" i="16"/>
  <c r="H109" i="16"/>
  <c r="A98" i="16"/>
  <c r="G98" i="16"/>
  <c r="A121" i="16"/>
  <c r="G121" i="16"/>
  <c r="A119" i="16"/>
  <c r="F119" i="16"/>
  <c r="A128" i="16"/>
  <c r="G128" i="16"/>
  <c r="A17" i="16"/>
  <c r="F17" i="16"/>
  <c r="A19" i="16"/>
  <c r="F19" i="16"/>
  <c r="A3" i="16"/>
  <c r="G3" i="16"/>
  <c r="A32" i="16"/>
  <c r="G32" i="16"/>
  <c r="A2" i="16"/>
  <c r="G2" i="16"/>
  <c r="A31" i="16"/>
  <c r="F31" i="16"/>
  <c r="A73" i="16"/>
  <c r="H73" i="16"/>
  <c r="A89" i="16"/>
  <c r="G89" i="16"/>
  <c r="A12" i="16"/>
  <c r="H12" i="16"/>
  <c r="A28" i="16"/>
  <c r="H28" i="16"/>
  <c r="A11" i="16"/>
  <c r="A9" i="16"/>
  <c r="H9" i="16"/>
  <c r="A22" i="16"/>
  <c r="A6" i="16"/>
  <c r="F6" i="16"/>
  <c r="A76" i="16"/>
  <c r="H76" i="16"/>
  <c r="A92" i="16"/>
  <c r="G92" i="16"/>
  <c r="A7" i="16"/>
  <c r="G7" i="16"/>
  <c r="A23" i="16"/>
  <c r="F23" i="16"/>
  <c r="A29" i="16"/>
  <c r="G29" i="16"/>
  <c r="A13" i="16"/>
  <c r="G13" i="16"/>
  <c r="A72" i="16"/>
  <c r="F72" i="16"/>
  <c r="A70" i="16"/>
  <c r="A88" i="16"/>
  <c r="G88" i="16"/>
  <c r="A26" i="16"/>
  <c r="G26" i="16"/>
  <c r="A24" i="16"/>
  <c r="A8" i="16"/>
  <c r="G8" i="16"/>
  <c r="A10" i="16"/>
  <c r="F10" i="16"/>
  <c r="A149" i="16"/>
  <c r="G149" i="16"/>
  <c r="A143" i="16"/>
  <c r="H143" i="16"/>
  <c r="A101" i="16"/>
  <c r="A127" i="16"/>
  <c r="H127" i="16"/>
  <c r="A82" i="16"/>
  <c r="F82" i="16"/>
  <c r="A66" i="16"/>
  <c r="G66" i="16"/>
  <c r="A80" i="16"/>
  <c r="H80" i="16"/>
  <c r="A96" i="16"/>
  <c r="G96" i="16"/>
  <c r="A129" i="16"/>
  <c r="H129" i="16"/>
  <c r="A115" i="16"/>
  <c r="F115" i="16"/>
  <c r="A99" i="16"/>
  <c r="H99" i="16"/>
  <c r="A124" i="16"/>
  <c r="H124" i="16"/>
  <c r="A114" i="16"/>
  <c r="H114" i="16"/>
  <c r="A117" i="16"/>
  <c r="G117" i="16"/>
  <c r="A111" i="16"/>
  <c r="H111" i="16"/>
  <c r="A86" i="16"/>
  <c r="A90" i="16"/>
  <c r="G90" i="16"/>
  <c r="A74" i="16"/>
  <c r="G74" i="16"/>
  <c r="A116" i="16"/>
  <c r="H116" i="16"/>
  <c r="A126" i="16"/>
  <c r="G126" i="16"/>
  <c r="A110" i="16"/>
  <c r="F110" i="16"/>
  <c r="A108" i="16"/>
  <c r="F108" i="16"/>
  <c r="A118" i="16"/>
  <c r="H118" i="16"/>
  <c r="A93" i="16"/>
  <c r="A77" i="16"/>
  <c r="G77" i="16"/>
  <c r="A151" i="16"/>
  <c r="F151" i="16"/>
  <c r="A155" i="16"/>
  <c r="F155" i="16"/>
  <c r="A105" i="16"/>
  <c r="G134" i="16"/>
  <c r="H134" i="16"/>
  <c r="F134" i="16"/>
  <c r="F159" i="16"/>
  <c r="G159" i="16"/>
  <c r="H159" i="16"/>
  <c r="H139" i="16"/>
  <c r="G139" i="16"/>
  <c r="F139" i="16"/>
  <c r="G132" i="16"/>
  <c r="H132" i="16"/>
  <c r="F132" i="16"/>
  <c r="G136" i="16"/>
  <c r="H136" i="16"/>
  <c r="F136" i="16"/>
  <c r="G158" i="16"/>
  <c r="H158" i="16"/>
  <c r="F158" i="16"/>
  <c r="F141" i="16"/>
  <c r="H141" i="16"/>
  <c r="G141" i="16"/>
  <c r="G133" i="16"/>
  <c r="F133" i="16"/>
  <c r="H133" i="16"/>
  <c r="F131" i="16"/>
  <c r="H131" i="16"/>
  <c r="G131" i="16"/>
  <c r="G156" i="16"/>
  <c r="H156" i="16"/>
  <c r="F156" i="16"/>
  <c r="G152" i="16"/>
  <c r="H152" i="16"/>
  <c r="F152" i="16"/>
  <c r="H157" i="16"/>
  <c r="G157" i="16"/>
  <c r="F157" i="16"/>
  <c r="G140" i="16"/>
  <c r="H140" i="16"/>
  <c r="F140" i="16"/>
  <c r="G154" i="16"/>
  <c r="H154" i="16"/>
  <c r="F154" i="16"/>
  <c r="H144" i="16"/>
  <c r="G144" i="16"/>
  <c r="F144" i="16"/>
  <c r="F147" i="16"/>
  <c r="H147" i="16"/>
  <c r="G147" i="16"/>
  <c r="G148" i="16"/>
  <c r="H148" i="16"/>
  <c r="F148" i="16"/>
  <c r="G122" i="16"/>
  <c r="F122" i="16"/>
  <c r="H122" i="16"/>
  <c r="H113" i="16"/>
  <c r="F113" i="16"/>
  <c r="G113" i="16"/>
  <c r="H123" i="16"/>
  <c r="G123" i="16"/>
  <c r="F123" i="16"/>
  <c r="H84" i="16"/>
  <c r="F84" i="16"/>
  <c r="G84" i="16"/>
  <c r="G81" i="16"/>
  <c r="F81" i="16"/>
  <c r="H81" i="16"/>
  <c r="G68" i="16"/>
  <c r="F68" i="16"/>
  <c r="H68" i="16"/>
  <c r="H67" i="16"/>
  <c r="F67" i="16"/>
  <c r="G67" i="16"/>
  <c r="G83" i="16"/>
  <c r="F83" i="16"/>
  <c r="H83" i="16"/>
  <c r="H94" i="16"/>
  <c r="F94" i="16"/>
  <c r="G94" i="16"/>
  <c r="G63" i="16"/>
  <c r="H63" i="16"/>
  <c r="F63" i="16"/>
  <c r="F46" i="16"/>
  <c r="G46" i="16"/>
  <c r="H46" i="16"/>
  <c r="F54" i="16"/>
  <c r="H54" i="16"/>
  <c r="G54" i="16"/>
  <c r="G52" i="16"/>
  <c r="F52" i="16"/>
  <c r="H52" i="16"/>
  <c r="F58" i="16"/>
  <c r="H58" i="16"/>
  <c r="G58" i="16"/>
  <c r="G59" i="16"/>
  <c r="H59" i="16"/>
  <c r="F59" i="16"/>
  <c r="G39" i="16"/>
  <c r="H39" i="16"/>
  <c r="F39" i="16"/>
  <c r="G56" i="16"/>
  <c r="F56" i="16"/>
  <c r="H56" i="16"/>
  <c r="G53" i="16"/>
  <c r="F53" i="16"/>
  <c r="H53" i="16"/>
  <c r="G49" i="16"/>
  <c r="H49" i="16"/>
  <c r="F49" i="16"/>
  <c r="F62" i="16"/>
  <c r="H62" i="16"/>
  <c r="G62" i="16"/>
  <c r="G37" i="16"/>
  <c r="H37" i="16"/>
  <c r="F37" i="16"/>
  <c r="F50" i="16"/>
  <c r="H50" i="16"/>
  <c r="G50" i="16"/>
  <c r="F38" i="16"/>
  <c r="H38" i="16"/>
  <c r="G38" i="16"/>
  <c r="G57" i="16"/>
  <c r="H57" i="16"/>
  <c r="F57" i="16"/>
  <c r="H44" i="16"/>
  <c r="G44" i="16"/>
  <c r="F44" i="16"/>
  <c r="G35" i="16"/>
  <c r="H35" i="16"/>
  <c r="F35" i="16"/>
  <c r="G43" i="16"/>
  <c r="H43" i="16"/>
  <c r="F43" i="16"/>
  <c r="G41" i="16"/>
  <c r="F41" i="16"/>
  <c r="H41" i="16"/>
  <c r="G47" i="16"/>
  <c r="H47" i="16"/>
  <c r="F47" i="16"/>
  <c r="F34" i="16"/>
  <c r="G34" i="16"/>
  <c r="H34" i="16"/>
  <c r="G40" i="16"/>
  <c r="F40" i="16"/>
  <c r="H40" i="16"/>
  <c r="F42" i="16"/>
  <c r="H42" i="16"/>
  <c r="G42" i="16"/>
  <c r="G45" i="16"/>
  <c r="H45" i="16"/>
  <c r="F45" i="16"/>
  <c r="H48" i="16"/>
  <c r="G48" i="16"/>
  <c r="F48" i="16"/>
  <c r="H60" i="16"/>
  <c r="G60" i="16"/>
  <c r="F60" i="16"/>
  <c r="G51" i="16"/>
  <c r="H51" i="16"/>
  <c r="F51" i="16"/>
  <c r="G55" i="16"/>
  <c r="H55" i="16"/>
  <c r="F55" i="16"/>
  <c r="H36" i="16"/>
  <c r="G36" i="16"/>
  <c r="F36" i="16"/>
  <c r="G61" i="16"/>
  <c r="H61" i="16"/>
  <c r="F61" i="16"/>
  <c r="G4" i="16"/>
  <c r="H4" i="16"/>
  <c r="F4" i="16"/>
  <c r="G25" i="16"/>
  <c r="F25" i="16"/>
  <c r="H25" i="16"/>
  <c r="F14" i="16"/>
  <c r="G14" i="16"/>
  <c r="H14" i="16"/>
  <c r="F5" i="16"/>
  <c r="G5" i="16"/>
  <c r="H5" i="16"/>
  <c r="G30" i="16"/>
  <c r="H30" i="16"/>
  <c r="F30" i="16"/>
  <c r="G18" i="16"/>
  <c r="H18" i="16"/>
  <c r="F18" i="16"/>
  <c r="G20" i="16"/>
  <c r="H20" i="16"/>
  <c r="F20" i="16"/>
  <c r="G16" i="16"/>
  <c r="H16" i="16"/>
  <c r="F16" i="16"/>
  <c r="G137" i="16"/>
  <c r="H137" i="16"/>
  <c r="F137" i="16"/>
  <c r="G15" i="16"/>
  <c r="H15" i="16"/>
  <c r="F15" i="16"/>
  <c r="F130" i="16"/>
  <c r="H130" i="16"/>
  <c r="G130" i="16"/>
  <c r="G146" i="16"/>
  <c r="F146" i="16"/>
  <c r="H146" i="16"/>
  <c r="H91" i="16"/>
  <c r="F91" i="16"/>
  <c r="G91" i="16"/>
  <c r="F161" i="16"/>
  <c r="G161" i="16"/>
  <c r="H161" i="16"/>
  <c r="G97" i="16"/>
  <c r="H97" i="16"/>
  <c r="F97" i="16"/>
  <c r="H65" i="16"/>
  <c r="F65" i="16"/>
  <c r="G65" i="16"/>
  <c r="H33" i="16"/>
  <c r="G33" i="16"/>
  <c r="F33" i="16"/>
  <c r="H160" i="16"/>
  <c r="G160" i="16"/>
  <c r="F160" i="16"/>
  <c r="F64" i="16"/>
  <c r="G64" i="16"/>
  <c r="H64" i="16"/>
  <c r="F85" i="16"/>
  <c r="G85" i="16"/>
  <c r="H85" i="16"/>
  <c r="F109" i="1"/>
  <c r="E115" i="1"/>
  <c r="D77" i="1"/>
  <c r="D107" i="1"/>
  <c r="E114" i="1"/>
  <c r="E109" i="1"/>
  <c r="F115" i="1"/>
  <c r="F107" i="1"/>
  <c r="D83" i="1"/>
  <c r="D113" i="1"/>
  <c r="F114" i="1"/>
  <c r="F113" i="1"/>
  <c r="E113" i="1"/>
  <c r="F110" i="1"/>
  <c r="F108" i="1"/>
  <c r="E110" i="1"/>
  <c r="E108" i="1"/>
  <c r="D84" i="1"/>
  <c r="D114" i="1"/>
  <c r="D85" i="1"/>
  <c r="D115" i="1"/>
  <c r="D80" i="1"/>
  <c r="D110" i="1"/>
  <c r="D79" i="1"/>
  <c r="D109" i="1"/>
  <c r="D78" i="1"/>
  <c r="D108" i="1"/>
  <c r="G145" i="16"/>
  <c r="H149" i="16"/>
  <c r="F13" i="16"/>
  <c r="F138" i="16"/>
  <c r="H138" i="16"/>
  <c r="H79" i="16"/>
  <c r="F79" i="16"/>
  <c r="H150" i="16"/>
  <c r="F145" i="16"/>
  <c r="G150" i="16"/>
  <c r="G113" i="1"/>
  <c r="G109" i="1"/>
  <c r="G115" i="1"/>
  <c r="G110" i="1"/>
  <c r="G108" i="1"/>
  <c r="G114" i="1"/>
  <c r="G107" i="1"/>
  <c r="F107" i="16"/>
  <c r="F135" i="16"/>
  <c r="F89" i="16"/>
  <c r="F78" i="16"/>
  <c r="G107" i="16"/>
  <c r="G135" i="16"/>
  <c r="G103" i="16"/>
  <c r="H103" i="16"/>
  <c r="F153" i="16"/>
  <c r="H125" i="16"/>
  <c r="G153" i="16"/>
  <c r="G125" i="16"/>
  <c r="F143" i="16"/>
  <c r="G142" i="16"/>
  <c r="G87" i="16"/>
  <c r="H66" i="16"/>
  <c r="F2" i="16"/>
  <c r="G143" i="16"/>
  <c r="H7" i="16"/>
  <c r="G82" i="16"/>
  <c r="F87" i="16"/>
  <c r="G72" i="16"/>
  <c r="H108" i="16"/>
  <c r="F12" i="16"/>
  <c r="H74" i="16"/>
  <c r="H98" i="16"/>
  <c r="G12" i="16"/>
  <c r="G17" i="16"/>
  <c r="H117" i="16"/>
  <c r="G71" i="16"/>
  <c r="F104" i="16"/>
  <c r="H102" i="16"/>
  <c r="F121" i="16"/>
  <c r="G104" i="16"/>
  <c r="H2" i="16"/>
  <c r="F7" i="16"/>
  <c r="H31" i="16"/>
  <c r="G28" i="16"/>
  <c r="H23" i="16"/>
  <c r="H17" i="16"/>
  <c r="F66" i="16"/>
  <c r="F74" i="16"/>
  <c r="H72" i="16"/>
  <c r="H71" i="16"/>
  <c r="G115" i="16"/>
  <c r="F98" i="16"/>
  <c r="F142" i="16"/>
  <c r="G108" i="16"/>
  <c r="F117" i="16"/>
  <c r="H115" i="16"/>
  <c r="G129" i="16"/>
  <c r="H19" i="16"/>
  <c r="H6" i="16"/>
  <c r="F100" i="16"/>
  <c r="F95" i="16"/>
  <c r="H128" i="16"/>
  <c r="F129" i="16"/>
  <c r="F26" i="16"/>
  <c r="G9" i="16"/>
  <c r="H82" i="16"/>
  <c r="G78" i="16"/>
  <c r="H77" i="16"/>
  <c r="H90" i="16"/>
  <c r="F114" i="16"/>
  <c r="F32" i="16"/>
  <c r="H26" i="16"/>
  <c r="F21" i="16"/>
  <c r="F77" i="16"/>
  <c r="F90" i="16"/>
  <c r="H92" i="16"/>
  <c r="G114" i="16"/>
  <c r="H110" i="16"/>
  <c r="F149" i="16"/>
  <c r="G110" i="16"/>
  <c r="G112" i="16"/>
  <c r="F112" i="16"/>
  <c r="H112" i="16"/>
  <c r="G27" i="16"/>
  <c r="H27" i="16"/>
  <c r="F27" i="16"/>
  <c r="G19" i="16"/>
  <c r="G6" i="16"/>
  <c r="G31" i="16"/>
  <c r="F8" i="16"/>
  <c r="G23" i="16"/>
  <c r="G95" i="16"/>
  <c r="H121" i="16"/>
  <c r="H100" i="16"/>
  <c r="F28" i="16"/>
  <c r="G80" i="16"/>
  <c r="G111" i="16"/>
  <c r="G116" i="16"/>
  <c r="F118" i="16"/>
  <c r="G75" i="16"/>
  <c r="H75" i="16"/>
  <c r="F75" i="16"/>
  <c r="F69" i="16"/>
  <c r="H69" i="16"/>
  <c r="G69" i="16"/>
  <c r="G106" i="16"/>
  <c r="F106" i="16"/>
  <c r="H106" i="16"/>
  <c r="G21" i="16"/>
  <c r="F120" i="16"/>
  <c r="F102" i="16"/>
  <c r="G120" i="16"/>
  <c r="F126" i="16"/>
  <c r="H29" i="16"/>
  <c r="H119" i="16"/>
  <c r="F127" i="16"/>
  <c r="G10" i="16"/>
  <c r="G76" i="16"/>
  <c r="F70" i="16"/>
  <c r="H70" i="16"/>
  <c r="G70" i="16"/>
  <c r="H101" i="16"/>
  <c r="G101" i="16"/>
  <c r="H151" i="16"/>
  <c r="H3" i="16"/>
  <c r="H8" i="16"/>
  <c r="F29" i="16"/>
  <c r="F80" i="16"/>
  <c r="F73" i="16"/>
  <c r="F76" i="16"/>
  <c r="F111" i="16"/>
  <c r="F116" i="16"/>
  <c r="G99" i="16"/>
  <c r="G118" i="16"/>
  <c r="G109" i="16"/>
  <c r="G155" i="16"/>
  <c r="G151" i="16"/>
  <c r="F3" i="16"/>
  <c r="G73" i="16"/>
  <c r="G119" i="16"/>
  <c r="F99" i="16"/>
  <c r="F109" i="16"/>
  <c r="H32" i="16"/>
  <c r="F96" i="16"/>
  <c r="F128" i="16"/>
  <c r="H126" i="16"/>
  <c r="H10" i="16"/>
  <c r="H13" i="16"/>
  <c r="F9" i="16"/>
  <c r="H89" i="16"/>
  <c r="H88" i="16"/>
  <c r="G127" i="16"/>
  <c r="G124" i="16"/>
  <c r="F101" i="16"/>
  <c r="H155" i="16"/>
  <c r="H96" i="16"/>
  <c r="F88" i="16"/>
  <c r="F92" i="16"/>
  <c r="F124" i="16"/>
  <c r="F24" i="16"/>
  <c r="G24" i="16"/>
  <c r="H24" i="16"/>
  <c r="H105" i="16"/>
  <c r="F105" i="16"/>
  <c r="G105" i="16"/>
  <c r="H93" i="16"/>
  <c r="G93" i="16"/>
  <c r="F93" i="16"/>
  <c r="H22" i="16"/>
  <c r="F22" i="16"/>
  <c r="G22" i="16"/>
  <c r="G86" i="16"/>
  <c r="F86" i="16"/>
  <c r="H86" i="16"/>
  <c r="F11" i="16"/>
  <c r="G11" i="16"/>
  <c r="H11" i="16"/>
  <c r="K73" i="1"/>
  <c r="S77" i="1"/>
  <c r="S83" i="1"/>
  <c r="S79" i="1"/>
  <c r="S84" i="1"/>
  <c r="S85" i="1"/>
  <c r="S80" i="1"/>
  <c r="D86" i="1"/>
  <c r="S78" i="1"/>
  <c r="X4" i="7"/>
  <c r="K8" i="2"/>
  <c r="S86" i="1"/>
  <c r="G8" i="2"/>
  <c r="G73" i="1"/>
  <c r="O8" i="2"/>
  <c r="O73" i="1"/>
  <c r="C9" i="2"/>
  <c r="G9" i="2"/>
  <c r="S9" i="2"/>
  <c r="O9" i="2"/>
  <c r="K9" i="2"/>
  <c r="C73" i="1"/>
  <c r="C8" i="2"/>
  <c r="R1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2">
    <metadataType name="XLDAPR" minSupportedVersion="120000" copy="1" pasteAll="1" pasteValues="1" merge="1" splitFirst="1" rowColShift="1" clearFormats="1" clearComments="1" assign="1" coerce="1" cellMeta="1"/>
    <metadataType name="XLRICHVALUE" minSupportedVersion="120000" copy="1" pasteAll="1" pasteValues="1" merge="1" splitFirst="1" rowColShift="1" clearFormats="1" clearComments="1" assign="1" coerce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futureMetadata name="XLRICHVALUE" count="1">
    <bk>
      <extLst>
        <ext uri="{3e2802c4-a4d2-4d8b-9148-e3be6c30e623}">
          <xlrd:rvb i="0"/>
        </ext>
      </extLst>
    </bk>
  </futureMetadata>
  <cellMetadata count="1">
    <bk>
      <rc t="1" v="0"/>
    </bk>
  </cellMetadata>
  <valueMetadata count="1">
    <bk>
      <rc t="2" v="0"/>
    </bk>
  </valueMetadata>
</metadata>
</file>

<file path=xl/sharedStrings.xml><?xml version="1.0" encoding="utf-8"?>
<sst xmlns="http://schemas.openxmlformats.org/spreadsheetml/2006/main" count="15864" uniqueCount="2016">
  <si>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</si>
  <si>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</si>
  <si>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</si>
  <si>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</si>
  <si>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</si>
  <si>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</si>
  <si>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</si>
  <si>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</si>
  <si>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</si>
  <si>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</si>
  <si>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</si>
  <si>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</si>
  <si>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</si>
  <si>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</si>
  <si>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</si>
  <si>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</si>
  <si>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</si>
  <si>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</si>
  <si>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</si>
  <si>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</si>
  <si>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</si>
  <si>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</si>
  <si>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</si>
  <si>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</si>
  <si>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</si>
  <si>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</si>
  <si>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Girls 10 years        25m Freestyle</t>
  </si>
  <si>
    <t>T/O</t>
  </si>
  <si>
    <t>Boys 10 years        25m Freestyle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</si>
  <si>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</si>
  <si>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</si>
  <si>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</si>
  <si>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</si>
  <si>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10 years        25m Backstroke</t>
  </si>
  <si>
    <t>Boys 10 years        25m Backstroke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</si>
  <si>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</si>
  <si>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</si>
  <si>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</si>
  <si>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</si>
  <si>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</si>
  <si>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</si>
  <si>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</si>
  <si>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</si>
  <si>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</si>
  <si>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</si>
  <si>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</si>
  <si>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</si>
  <si>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</si>
  <si>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</si>
  <si>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10 years         25m Breaststroke</t>
  </si>
  <si>
    <t>Boys 10 years         25m Breaststroke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</si>
  <si>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</si>
  <si>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</si>
  <si>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</si>
  <si>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</si>
  <si>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10 years         25m Butterfly</t>
  </si>
  <si>
    <t>Boys 10 years         25m Butterfly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</si>
  <si>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</si>
  <si>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</si>
  <si>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</si>
  <si>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</si>
  <si>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</si>
  <si>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</si>
  <si>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</si>
  <si>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</si>
  <si>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</si>
  <si>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</si>
  <si>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</si>
  <si>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</si>
  <si>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</si>
  <si>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</si>
  <si>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</si>
  <si>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</si>
  <si>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</si>
  <si>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</si>
  <si>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</si>
  <si>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</si>
  <si>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Yasmin Marshall</t>
  </si>
  <si>
    <t>Kate Fraser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</si>
  <si>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</si>
  <si>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</si>
  <si>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</si>
  <si>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</si>
  <si>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</si>
  <si>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</si>
  <si>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</si>
  <si>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</si>
  <si>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</si>
  <si>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</si>
  <si>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</si>
  <si>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</si>
  <si>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</si>
  <si>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</si>
  <si>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</si>
  <si>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</si>
  <si>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</si>
  <si>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</si>
  <si>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</si>
  <si>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</si>
  <si>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</si>
  <si>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</si>
  <si>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</si>
  <si>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</si>
  <si>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</si>
  <si>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</si>
  <si>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</si>
  <si>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</si>
  <si>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</si>
  <si>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</si>
  <si>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</si>
  <si>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</si>
  <si>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</si>
  <si>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</si>
  <si>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</si>
  <si>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</si>
  <si>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</si>
  <si>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</si>
  <si>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</si>
  <si>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</si>
  <si>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</si>
  <si>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</si>
  <si>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</si>
  <si>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</si>
  <si>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</si>
  <si>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</si>
  <si>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</si>
  <si>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</si>
  <si>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</si>
  <si>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</si>
  <si>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</si>
  <si>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</si>
  <si>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</si>
  <si>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</si>
  <si>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</si>
  <si>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</si>
  <si>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</si>
  <si>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</si>
  <si>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</si>
  <si>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</si>
  <si>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</si>
  <si>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</si>
  <si>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</si>
  <si>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</si>
  <si>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</si>
  <si>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Club</t>
  </si>
  <si>
    <t>4 x 25m</t>
  </si>
  <si>
    <t>4 x 50m</t>
  </si>
  <si>
    <t>10x2</t>
  </si>
  <si>
    <t>Scarlett Capaldi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</si>
  <si>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</si>
  <si>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</si>
  <si>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</si>
  <si>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</si>
  <si>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</si>
  <si>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</si>
  <si>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</si>
  <si>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</si>
  <si>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</si>
  <si>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</si>
  <si>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</si>
  <si>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</si>
  <si>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</si>
  <si>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</si>
  <si>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</si>
  <si>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</si>
  <si>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</si>
  <si>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</si>
  <si>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</si>
  <si>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</si>
  <si>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</si>
  <si>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</si>
  <si>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</si>
  <si>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</si>
  <si>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</si>
  <si>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</si>
  <si>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10.5.1</t>
  </si>
  <si>
    <t>10.5.2</t>
  </si>
  <si>
    <t>8.5.3</t>
  </si>
  <si>
    <t>Eston</t>
  </si>
  <si>
    <t>Lane 5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</si>
  <si>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</si>
  <si>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</si>
  <si>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</si>
  <si>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</si>
  <si>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</si>
  <si>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</si>
  <si>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</si>
  <si>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</si>
  <si>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</si>
  <si>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</si>
  <si>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</si>
  <si>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</si>
  <si>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</si>
  <si>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</si>
  <si>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</si>
  <si>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</si>
  <si>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</si>
  <si>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</si>
  <si>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</si>
  <si>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</si>
  <si>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</si>
  <si>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</si>
  <si>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</si>
  <si>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</si>
  <si>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</si>
  <si>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</si>
  <si>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</si>
  <si>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</si>
  <si>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</si>
  <si>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</si>
  <si>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</si>
  <si>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</si>
  <si>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</si>
  <si>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</si>
  <si>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</si>
  <si>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</si>
  <si>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</si>
  <si>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</si>
  <si>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</si>
  <si>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</si>
  <si>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</si>
  <si>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</si>
  <si>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</si>
  <si>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</si>
  <si>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</si>
  <si>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</si>
  <si>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</si>
  <si>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</si>
  <si>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</si>
  <si>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</si>
  <si>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</si>
  <si>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</si>
  <si>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</si>
  <si>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</si>
  <si>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</si>
  <si>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</si>
  <si>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</si>
  <si>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</si>
  <si>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</si>
  <si>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</si>
  <si>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</si>
  <si>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</si>
  <si>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</si>
  <si>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</si>
  <si>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</si>
  <si>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</si>
  <si>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</si>
  <si>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</si>
  <si>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</si>
  <si>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</si>
  <si>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</si>
  <si>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</si>
  <si>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</si>
  <si>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4x50m</t>
  </si>
  <si>
    <t>4x25m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</si>
  <si>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</si>
  <si>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</si>
  <si>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</si>
  <si>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</si>
  <si>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</si>
  <si>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</si>
  <si>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</si>
  <si>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</si>
  <si>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</si>
  <si>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</si>
  <si>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</si>
  <si>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</si>
  <si>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</si>
  <si>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</si>
  <si>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</si>
  <si>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</si>
  <si>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</si>
  <si>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</si>
  <si>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</si>
  <si>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</si>
  <si>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</si>
  <si>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</si>
  <si>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</si>
  <si>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</si>
  <si>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</si>
  <si>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</si>
  <si>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</si>
  <si>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</si>
  <si>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</si>
  <si>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</si>
  <si>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</si>
  <si>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Member ID</t>
  </si>
  <si>
    <t>Title</t>
  </si>
  <si>
    <t>First Name</t>
  </si>
  <si>
    <t>Initials</t>
  </si>
  <si>
    <t>Known As</t>
  </si>
  <si>
    <t>Day</t>
  </si>
  <si>
    <t>Month</t>
  </si>
  <si>
    <t>Year</t>
  </si>
  <si>
    <t>SE Club Compete</t>
  </si>
  <si>
    <t>Mr</t>
  </si>
  <si>
    <t>Luke</t>
  </si>
  <si>
    <t>L</t>
  </si>
  <si>
    <t>Richardson</t>
  </si>
  <si>
    <t>Ms</t>
  </si>
  <si>
    <t>Hannah</t>
  </si>
  <si>
    <t>M</t>
  </si>
  <si>
    <t>Clancy</t>
  </si>
  <si>
    <t>Simon</t>
  </si>
  <si>
    <t>SIMON</t>
  </si>
  <si>
    <t>Littlefair-Dryden</t>
  </si>
  <si>
    <t>Miss</t>
  </si>
  <si>
    <t>Ella</t>
  </si>
  <si>
    <t>Mcneill</t>
  </si>
  <si>
    <t>Emily</t>
  </si>
  <si>
    <t>Schofield</t>
  </si>
  <si>
    <t>Takacs</t>
  </si>
  <si>
    <t>Scarlett</t>
  </si>
  <si>
    <t>Capaldi</t>
  </si>
  <si>
    <t>Isabelle</t>
  </si>
  <si>
    <t>I D</t>
  </si>
  <si>
    <t>Martin</t>
  </si>
  <si>
    <t>Isla</t>
  </si>
  <si>
    <t>Mcgurk</t>
  </si>
  <si>
    <t>Amelia</t>
  </si>
  <si>
    <t>Cree</t>
  </si>
  <si>
    <t>Millie</t>
  </si>
  <si>
    <t>Guy</t>
  </si>
  <si>
    <t>Wilkinson</t>
  </si>
  <si>
    <t>Charlie</t>
  </si>
  <si>
    <t>Martha</t>
  </si>
  <si>
    <t>Shakesheff</t>
  </si>
  <si>
    <t>Sophie</t>
  </si>
  <si>
    <t>Ava</t>
  </si>
  <si>
    <t>Christian</t>
  </si>
  <si>
    <t>JAMES</t>
  </si>
  <si>
    <t>Cornell</t>
  </si>
  <si>
    <t>Thomas</t>
  </si>
  <si>
    <t>Haswell</t>
  </si>
  <si>
    <t>Beatrix</t>
  </si>
  <si>
    <t>Allcock</t>
  </si>
  <si>
    <t>Darcey</t>
  </si>
  <si>
    <t>Cameron</t>
  </si>
  <si>
    <t>T</t>
  </si>
  <si>
    <t>Codd</t>
  </si>
  <si>
    <t>SE Club Train</t>
  </si>
  <si>
    <t>Noah</t>
  </si>
  <si>
    <t>Gence</t>
  </si>
  <si>
    <t>Olivia</t>
  </si>
  <si>
    <t>O</t>
  </si>
  <si>
    <t>Felgate</t>
  </si>
  <si>
    <t>Loughran</t>
  </si>
  <si>
    <t>Maia</t>
  </si>
  <si>
    <t>Fiona</t>
  </si>
  <si>
    <t>F</t>
  </si>
  <si>
    <t>Allan</t>
  </si>
  <si>
    <t>Wood-Woolley</t>
  </si>
  <si>
    <t>Romy</t>
  </si>
  <si>
    <t>David</t>
  </si>
  <si>
    <t>George</t>
  </si>
  <si>
    <t>Gittins</t>
  </si>
  <si>
    <t>Stephen</t>
  </si>
  <si>
    <t>S</t>
  </si>
  <si>
    <t>Anabelle</t>
  </si>
  <si>
    <t>Snowden</t>
  </si>
  <si>
    <t>Seth</t>
  </si>
  <si>
    <t>Curry</t>
  </si>
  <si>
    <t>Finn</t>
  </si>
  <si>
    <t>J</t>
  </si>
  <si>
    <t>Eleanor</t>
  </si>
  <si>
    <t>Mclean</t>
  </si>
  <si>
    <t>Jessica</t>
  </si>
  <si>
    <t>Sellers</t>
  </si>
  <si>
    <t>Josie</t>
  </si>
  <si>
    <t>Williams</t>
  </si>
  <si>
    <t>MAY</t>
  </si>
  <si>
    <t>Holmes</t>
  </si>
  <si>
    <t>JACOB</t>
  </si>
  <si>
    <t>Linacre</t>
  </si>
  <si>
    <t>Emilia</t>
  </si>
  <si>
    <t>G</t>
  </si>
  <si>
    <t>Kitson</t>
  </si>
  <si>
    <t>Emillia</t>
  </si>
  <si>
    <t>William</t>
  </si>
  <si>
    <t>Pearson</t>
  </si>
  <si>
    <t>Isabella</t>
  </si>
  <si>
    <t>E</t>
  </si>
  <si>
    <t>Callin</t>
  </si>
  <si>
    <t>Bella</t>
  </si>
  <si>
    <t>Vihaan</t>
  </si>
  <si>
    <t>Lall</t>
  </si>
  <si>
    <t>Sam</t>
  </si>
  <si>
    <t>Clarke</t>
  </si>
  <si>
    <t>P</t>
  </si>
  <si>
    <t>Peacock</t>
  </si>
  <si>
    <t>Charles</t>
  </si>
  <si>
    <t>N</t>
  </si>
  <si>
    <t>Jules</t>
  </si>
  <si>
    <t>Isaac</t>
  </si>
  <si>
    <t>Hammill</t>
  </si>
  <si>
    <t>Henry</t>
  </si>
  <si>
    <t>R</t>
  </si>
  <si>
    <t>Hall</t>
  </si>
  <si>
    <t>Luan</t>
  </si>
  <si>
    <t>Malan</t>
  </si>
  <si>
    <t>Bates</t>
  </si>
  <si>
    <t>Skye</t>
  </si>
  <si>
    <t>Johnson</t>
  </si>
  <si>
    <t>Crossley</t>
  </si>
  <si>
    <t>James</t>
  </si>
  <si>
    <t>TAMLA</t>
  </si>
  <si>
    <t>Trethowan</t>
  </si>
  <si>
    <t>Bashford</t>
  </si>
  <si>
    <t>Pringle-Brooks</t>
  </si>
  <si>
    <t>SE Club Support</t>
  </si>
  <si>
    <t>Stefenie</t>
  </si>
  <si>
    <t>Tunnah</t>
  </si>
  <si>
    <t>Lucy</t>
  </si>
  <si>
    <t>Lochrane</t>
  </si>
  <si>
    <t>Woods</t>
  </si>
  <si>
    <t>Ellie</t>
  </si>
  <si>
    <t>Tibbett</t>
  </si>
  <si>
    <t>Brooks</t>
  </si>
  <si>
    <t>Mrs</t>
  </si>
  <si>
    <t>Lesley</t>
  </si>
  <si>
    <t>Daniel</t>
  </si>
  <si>
    <t>Firbank</t>
  </si>
  <si>
    <t>Harry</t>
  </si>
  <si>
    <t>Bell</t>
  </si>
  <si>
    <t>Libbi</t>
  </si>
  <si>
    <t>Upton</t>
  </si>
  <si>
    <t>Isobel</t>
  </si>
  <si>
    <t>Dilley</t>
  </si>
  <si>
    <t>Izzy</t>
  </si>
  <si>
    <t>Lily</t>
  </si>
  <si>
    <t>Laverick</t>
  </si>
  <si>
    <t>Southall</t>
  </si>
  <si>
    <t>Michael</t>
  </si>
  <si>
    <t>Lin</t>
  </si>
  <si>
    <t>Ted</t>
  </si>
  <si>
    <t>Smith</t>
  </si>
  <si>
    <t>Imogen</t>
  </si>
  <si>
    <t>Peel</t>
  </si>
  <si>
    <t>Immie</t>
  </si>
  <si>
    <t>Finlay</t>
  </si>
  <si>
    <t>Aird</t>
  </si>
  <si>
    <t>Chadaway</t>
  </si>
  <si>
    <t>Will</t>
  </si>
  <si>
    <t>Dixon</t>
  </si>
  <si>
    <t>Eva</t>
  </si>
  <si>
    <t>Matchett</t>
  </si>
  <si>
    <t>Codrin</t>
  </si>
  <si>
    <t>Catana</t>
  </si>
  <si>
    <t>Kirby</t>
  </si>
  <si>
    <t>Lucas</t>
  </si>
  <si>
    <t>Caitlin</t>
  </si>
  <si>
    <t>Watson</t>
  </si>
  <si>
    <t>Jacob</t>
  </si>
  <si>
    <t>Perry</t>
  </si>
  <si>
    <t>Zacharia</t>
  </si>
  <si>
    <t>Zach</t>
  </si>
  <si>
    <t>Stan</t>
  </si>
  <si>
    <t>Dawson</t>
  </si>
  <si>
    <t>Stan/Stanley</t>
  </si>
  <si>
    <t>Ben</t>
  </si>
  <si>
    <t>Gilroy</t>
  </si>
  <si>
    <t>Sienna</t>
  </si>
  <si>
    <t>Fawcett</t>
  </si>
  <si>
    <t>Erin</t>
  </si>
  <si>
    <t>Hodgson</t>
  </si>
  <si>
    <t>Robin</t>
  </si>
  <si>
    <t>Wilson</t>
  </si>
  <si>
    <t>Felix</t>
  </si>
  <si>
    <t>SARAH</t>
  </si>
  <si>
    <t>Burnell</t>
  </si>
  <si>
    <t>Wallace</t>
  </si>
  <si>
    <t>Stitch</t>
  </si>
  <si>
    <t>Archie</t>
  </si>
  <si>
    <t>Murgatroyd</t>
  </si>
  <si>
    <t>Matthew Joseph</t>
  </si>
  <si>
    <t>MJB</t>
  </si>
  <si>
    <t>Blackmore</t>
  </si>
  <si>
    <t>Matthew</t>
  </si>
  <si>
    <t>STEVEN</t>
  </si>
  <si>
    <t>Graham</t>
  </si>
  <si>
    <t>Robert</t>
  </si>
  <si>
    <t>Tovey</t>
  </si>
  <si>
    <t>Stephanie</t>
  </si>
  <si>
    <t>S E W</t>
  </si>
  <si>
    <t>HARRY KEITH</t>
  </si>
  <si>
    <t>Horsman</t>
  </si>
  <si>
    <t>Lillie</t>
  </si>
  <si>
    <t>LISA</t>
  </si>
  <si>
    <t>Towes</t>
  </si>
  <si>
    <t>Rosie</t>
  </si>
  <si>
    <t>RLW</t>
  </si>
  <si>
    <t>I</t>
  </si>
  <si>
    <t>Akers</t>
  </si>
  <si>
    <t>Alissa</t>
  </si>
  <si>
    <t>Freddie</t>
  </si>
  <si>
    <t>Matthews</t>
  </si>
  <si>
    <t>Katy</t>
  </si>
  <si>
    <t>K</t>
  </si>
  <si>
    <t>Syson</t>
  </si>
  <si>
    <t>Destiny-Leigh</t>
  </si>
  <si>
    <t>DLF</t>
  </si>
  <si>
    <t>Ferst</t>
  </si>
  <si>
    <t>Destiny</t>
  </si>
  <si>
    <t>Paula</t>
  </si>
  <si>
    <t>Felicity</t>
  </si>
  <si>
    <t>Evans</t>
  </si>
  <si>
    <t>Elias</t>
  </si>
  <si>
    <t>Sturman</t>
  </si>
  <si>
    <t>Carly</t>
  </si>
  <si>
    <t>Lolwa</t>
  </si>
  <si>
    <t>Soliman</t>
  </si>
  <si>
    <t>Max</t>
  </si>
  <si>
    <t>Manson</t>
  </si>
  <si>
    <t>Emina</t>
  </si>
  <si>
    <t>EM</t>
  </si>
  <si>
    <t>Benjamin</t>
  </si>
  <si>
    <t>Leck</t>
  </si>
  <si>
    <t>Field</t>
  </si>
  <si>
    <t>Weir</t>
  </si>
  <si>
    <t>Paxton</t>
  </si>
  <si>
    <t>Julia</t>
  </si>
  <si>
    <t>Angela</t>
  </si>
  <si>
    <t>A</t>
  </si>
  <si>
    <t>Caroline</t>
  </si>
  <si>
    <t>Lisa</t>
  </si>
  <si>
    <t>Gamble</t>
  </si>
  <si>
    <t>Steven</t>
  </si>
  <si>
    <t>Ste</t>
  </si>
  <si>
    <t>Judith</t>
  </si>
  <si>
    <t>Hannan</t>
  </si>
  <si>
    <t>Hasnain</t>
  </si>
  <si>
    <t>Shaun</t>
  </si>
  <si>
    <t>Grace</t>
  </si>
  <si>
    <t>Rowntree</t>
  </si>
  <si>
    <t>Austin</t>
  </si>
  <si>
    <t>Esme</t>
  </si>
  <si>
    <t>Clark</t>
  </si>
  <si>
    <t>Georgina</t>
  </si>
  <si>
    <t>Cram</t>
  </si>
  <si>
    <t>Heidi</t>
  </si>
  <si>
    <t>Eggleston</t>
  </si>
  <si>
    <t>Rufus</t>
  </si>
  <si>
    <t>Godsiff</t>
  </si>
  <si>
    <t>Ezra</t>
  </si>
  <si>
    <t>Elliot</t>
  </si>
  <si>
    <t>Stephenson</t>
  </si>
  <si>
    <t>E.M.F</t>
  </si>
  <si>
    <t>Swainston</t>
  </si>
  <si>
    <t>Ethan</t>
  </si>
  <si>
    <t>Alfie</t>
  </si>
  <si>
    <t>Wood</t>
  </si>
  <si>
    <t>Jasmine</t>
  </si>
  <si>
    <t>Poppy</t>
  </si>
  <si>
    <t>Warnock</t>
  </si>
  <si>
    <t>Brittain</t>
  </si>
  <si>
    <t>Fenny</t>
  </si>
  <si>
    <t>Maisie</t>
  </si>
  <si>
    <t>Elena</t>
  </si>
  <si>
    <t>Chifani</t>
  </si>
  <si>
    <t>Laura</t>
  </si>
  <si>
    <t>Teagon</t>
  </si>
  <si>
    <t>Wolverson</t>
  </si>
  <si>
    <t>Edie</t>
  </si>
  <si>
    <t>Sharkey</t>
  </si>
  <si>
    <t>Beatrice</t>
  </si>
  <si>
    <t>Charlton</t>
  </si>
  <si>
    <t>Wardale</t>
  </si>
  <si>
    <t>Dylan</t>
  </si>
  <si>
    <t>D</t>
  </si>
  <si>
    <t>Exelby</t>
  </si>
  <si>
    <t>Aoife</t>
  </si>
  <si>
    <t>Summer</t>
  </si>
  <si>
    <t>Krenzler</t>
  </si>
  <si>
    <t>Reuben</t>
  </si>
  <si>
    <t>Worrall</t>
  </si>
  <si>
    <t>Lewis</t>
  </si>
  <si>
    <t>Grief</t>
  </si>
  <si>
    <t>Breckon</t>
  </si>
  <si>
    <t>Neil</t>
  </si>
  <si>
    <t>Dr</t>
  </si>
  <si>
    <t>Godsif</t>
  </si>
  <si>
    <t>Wright</t>
  </si>
  <si>
    <t>Annabelle</t>
  </si>
  <si>
    <t>Hayman</t>
  </si>
  <si>
    <t>Chan</t>
  </si>
  <si>
    <t>Elisha</t>
  </si>
  <si>
    <t>Rhodes</t>
  </si>
  <si>
    <t>Amber</t>
  </si>
  <si>
    <t>Warwick</t>
  </si>
  <si>
    <t>Hill</t>
  </si>
  <si>
    <t>Lynch</t>
  </si>
  <si>
    <t>Samuel</t>
  </si>
  <si>
    <t>Buchanan</t>
  </si>
  <si>
    <t>Macgregor</t>
  </si>
  <si>
    <t>Ryan</t>
  </si>
  <si>
    <t>Woodcock</t>
  </si>
  <si>
    <t>Nathan</t>
  </si>
  <si>
    <t>Forster</t>
  </si>
  <si>
    <t>Holly</t>
  </si>
  <si>
    <t>Louie</t>
  </si>
  <si>
    <t>Cole</t>
  </si>
  <si>
    <t>Lundqvist</t>
  </si>
  <si>
    <t>Maisy</t>
  </si>
  <si>
    <t>Warner-West</t>
  </si>
  <si>
    <t>Emma</t>
  </si>
  <si>
    <t>Piggins</t>
  </si>
  <si>
    <t>Welch</t>
  </si>
  <si>
    <t>Madison</t>
  </si>
  <si>
    <t>Eyre</t>
  </si>
  <si>
    <t>Zane</t>
  </si>
  <si>
    <t>Sebastian</t>
  </si>
  <si>
    <t>Emmerson</t>
  </si>
  <si>
    <t>Seb</t>
  </si>
  <si>
    <t>Leyland</t>
  </si>
  <si>
    <t>Jardine</t>
  </si>
  <si>
    <t>Phoebe</t>
  </si>
  <si>
    <t>Rixon</t>
  </si>
  <si>
    <t>Lilly</t>
  </si>
  <si>
    <t>Skelton</t>
  </si>
  <si>
    <t>Violet</t>
  </si>
  <si>
    <t>Toby</t>
  </si>
  <si>
    <t>Hughes</t>
  </si>
  <si>
    <t>Jace</t>
  </si>
  <si>
    <t>Williamson</t>
  </si>
  <si>
    <t>Una</t>
  </si>
  <si>
    <t>Allport</t>
  </si>
  <si>
    <t>Goundry</t>
  </si>
  <si>
    <t>Sleight</t>
  </si>
  <si>
    <t>King</t>
  </si>
  <si>
    <t>Jos</t>
  </si>
  <si>
    <t>Brown</t>
  </si>
  <si>
    <t>Pippa</t>
  </si>
  <si>
    <t>Nicholson</t>
  </si>
  <si>
    <t>Lacey-Mai</t>
  </si>
  <si>
    <t>Hopkins-Smith</t>
  </si>
  <si>
    <t>Amelie</t>
  </si>
  <si>
    <t>Bower</t>
  </si>
  <si>
    <t>Natalia</t>
  </si>
  <si>
    <t>Andrews</t>
  </si>
  <si>
    <t>Oliver</t>
  </si>
  <si>
    <t>Price</t>
  </si>
  <si>
    <t>Macie</t>
  </si>
  <si>
    <t>Stone</t>
  </si>
  <si>
    <t>Mansbridge</t>
  </si>
  <si>
    <t>Stenson</t>
  </si>
  <si>
    <t>Hassack</t>
  </si>
  <si>
    <t>Rachel</t>
  </si>
  <si>
    <t>Leng</t>
  </si>
  <si>
    <t>Bozbayir</t>
  </si>
  <si>
    <t>Zara</t>
  </si>
  <si>
    <t>Faith</t>
  </si>
  <si>
    <t>Berry</t>
  </si>
  <si>
    <t>Park</t>
  </si>
  <si>
    <t>Anthony</t>
  </si>
  <si>
    <t>Jaszczak</t>
  </si>
  <si>
    <t>Blake</t>
  </si>
  <si>
    <t>Flynn</t>
  </si>
  <si>
    <t>Nunnery</t>
  </si>
  <si>
    <t>Roberts</t>
  </si>
  <si>
    <t>Ewan</t>
  </si>
  <si>
    <t>Leo</t>
  </si>
  <si>
    <t>Fearne</t>
  </si>
  <si>
    <t>Foden</t>
  </si>
  <si>
    <t>Nicolas</t>
  </si>
  <si>
    <t>Gomez</t>
  </si>
  <si>
    <t>Nico</t>
  </si>
  <si>
    <t>Wilf</t>
  </si>
  <si>
    <t>Cooke</t>
  </si>
  <si>
    <t>Evan</t>
  </si>
  <si>
    <t>Cook</t>
  </si>
  <si>
    <t>Prouse</t>
  </si>
  <si>
    <t>Sharon</t>
  </si>
  <si>
    <t>Glenn</t>
  </si>
  <si>
    <t>Proffitt</t>
  </si>
  <si>
    <t>Jill</t>
  </si>
  <si>
    <t>Hakin</t>
  </si>
  <si>
    <t>Paul</t>
  </si>
  <si>
    <t>Jason</t>
  </si>
  <si>
    <t>Nicholas</t>
  </si>
  <si>
    <t>Jay</t>
  </si>
  <si>
    <t>Genevieve</t>
  </si>
  <si>
    <t>Wilson-Stonestreet</t>
  </si>
  <si>
    <t>Victoria</t>
  </si>
  <si>
    <t>Helen</t>
  </si>
  <si>
    <t>Nichola</t>
  </si>
  <si>
    <t>Michelle</t>
  </si>
  <si>
    <t>Catherine</t>
  </si>
  <si>
    <t>Kelly</t>
  </si>
  <si>
    <t>Griffin</t>
  </si>
  <si>
    <t>Denise</t>
  </si>
  <si>
    <t>Clare</t>
  </si>
  <si>
    <t>Jennifer</t>
  </si>
  <si>
    <t>Mooney</t>
  </si>
  <si>
    <t>Jim</t>
  </si>
  <si>
    <t>Brian</t>
  </si>
  <si>
    <t>Waugh</t>
  </si>
  <si>
    <t>C</t>
  </si>
  <si>
    <t>Horner</t>
  </si>
  <si>
    <t>Tweddle</t>
  </si>
  <si>
    <t>Jamie</t>
  </si>
  <si>
    <t>Gutteridge</t>
  </si>
  <si>
    <t>Karen</t>
  </si>
  <si>
    <t>KJ</t>
  </si>
  <si>
    <t>Farrar</t>
  </si>
  <si>
    <t>Miles</t>
  </si>
  <si>
    <t>Shearer</t>
  </si>
  <si>
    <t>Samantha</t>
  </si>
  <si>
    <t>Brudenell</t>
  </si>
  <si>
    <t>Danielle</t>
  </si>
  <si>
    <t>Dani</t>
  </si>
  <si>
    <t>Mccarthy</t>
  </si>
  <si>
    <t>Jaime</t>
  </si>
  <si>
    <t>Dunn</t>
  </si>
  <si>
    <t>Coulter</t>
  </si>
  <si>
    <t>Bannister</t>
  </si>
  <si>
    <t>Jolene</t>
  </si>
  <si>
    <t>Annie</t>
  </si>
  <si>
    <t>Amiee</t>
  </si>
  <si>
    <t>Carole</t>
  </si>
  <si>
    <t>Hindle</t>
  </si>
  <si>
    <t>Morgan</t>
  </si>
  <si>
    <t>Taylor</t>
  </si>
  <si>
    <t>Hope</t>
  </si>
  <si>
    <t>Slatter</t>
  </si>
  <si>
    <t>Chloe</t>
  </si>
  <si>
    <t>Phil</t>
  </si>
  <si>
    <t>Shinobu</t>
  </si>
  <si>
    <t>Bartram</t>
  </si>
  <si>
    <t>Sarah</t>
  </si>
  <si>
    <t>Robins</t>
  </si>
  <si>
    <t>FRANK</t>
  </si>
  <si>
    <t>Lucie</t>
  </si>
  <si>
    <t>Mackay</t>
  </si>
  <si>
    <t>JANINE</t>
  </si>
  <si>
    <t>Greenmon</t>
  </si>
  <si>
    <t>Caine</t>
  </si>
  <si>
    <t>Knapper</t>
  </si>
  <si>
    <t>Riley</t>
  </si>
  <si>
    <t>Ruby</t>
  </si>
  <si>
    <t>Brodie</t>
  </si>
  <si>
    <t>Stephenson-Mangan</t>
  </si>
  <si>
    <t>Mia</t>
  </si>
  <si>
    <t>Dover</t>
  </si>
  <si>
    <t>Heard</t>
  </si>
  <si>
    <t>Karis</t>
  </si>
  <si>
    <t>KM</t>
  </si>
  <si>
    <t>Joe</t>
  </si>
  <si>
    <t>Abigail</t>
  </si>
  <si>
    <t>Mazhambe</t>
  </si>
  <si>
    <t>Melissa</t>
  </si>
  <si>
    <t>W</t>
  </si>
  <si>
    <t>Colebrook</t>
  </si>
  <si>
    <t>Connor</t>
  </si>
  <si>
    <t>CJ</t>
  </si>
  <si>
    <t>Morrison-Allen</t>
  </si>
  <si>
    <t>Peter</t>
  </si>
  <si>
    <t>Charlotte</t>
  </si>
  <si>
    <t>Mcgee</t>
  </si>
  <si>
    <t>Brydon</t>
  </si>
  <si>
    <t>B</t>
  </si>
  <si>
    <t>Kiziah</t>
  </si>
  <si>
    <t>Lobbe</t>
  </si>
  <si>
    <t>Isobelle</t>
  </si>
  <si>
    <t>IG</t>
  </si>
  <si>
    <t>Webster</t>
  </si>
  <si>
    <t>Adam</t>
  </si>
  <si>
    <t>El-Kandoussi</t>
  </si>
  <si>
    <t>Fisher</t>
  </si>
  <si>
    <t>Kian</t>
  </si>
  <si>
    <t>Roulston</t>
  </si>
  <si>
    <t>CATHERINE LOUISE</t>
  </si>
  <si>
    <t>Pipe</t>
  </si>
  <si>
    <t>Oscar</t>
  </si>
  <si>
    <t>Hattie</t>
  </si>
  <si>
    <t>Windell</t>
  </si>
  <si>
    <t>Maddie</t>
  </si>
  <si>
    <t>Cheetham</t>
  </si>
  <si>
    <t>Luna</t>
  </si>
  <si>
    <t>Cholmondeley</t>
  </si>
  <si>
    <t>Ashton</t>
  </si>
  <si>
    <t>AEO</t>
  </si>
  <si>
    <t>Ozdemir</t>
  </si>
  <si>
    <t>Tighe</t>
  </si>
  <si>
    <t>Joshua</t>
  </si>
  <si>
    <t>Mitcheson</t>
  </si>
  <si>
    <t>Nahla</t>
  </si>
  <si>
    <t>Leighton</t>
  </si>
  <si>
    <t>Lock</t>
  </si>
  <si>
    <t>Luker</t>
  </si>
  <si>
    <t>Greenwood</t>
  </si>
  <si>
    <t>Elouise</t>
  </si>
  <si>
    <t>EJG</t>
  </si>
  <si>
    <t>Garner</t>
  </si>
  <si>
    <t>Jackson</t>
  </si>
  <si>
    <t>JTG</t>
  </si>
  <si>
    <t>Burbidge</t>
  </si>
  <si>
    <t>Short</t>
  </si>
  <si>
    <t>Arlo</t>
  </si>
  <si>
    <t>AJ</t>
  </si>
  <si>
    <t>Keen</t>
  </si>
  <si>
    <t>Briana</t>
  </si>
  <si>
    <t>Briana Mazhambe</t>
  </si>
  <si>
    <t>Savannah</t>
  </si>
  <si>
    <t>Evie-Rae</t>
  </si>
  <si>
    <t>LUCY</t>
  </si>
  <si>
    <t>Bohdan</t>
  </si>
  <si>
    <t>Pershyn</t>
  </si>
  <si>
    <t>Bodnan</t>
  </si>
  <si>
    <t>Mairi-Donna</t>
  </si>
  <si>
    <t>Burns</t>
  </si>
  <si>
    <t>Harrison</t>
  </si>
  <si>
    <t>Barclay</t>
  </si>
  <si>
    <t>Hope-Louise</t>
  </si>
  <si>
    <t>Baikie</t>
  </si>
  <si>
    <t>Clements</t>
  </si>
  <si>
    <t>Hardman</t>
  </si>
  <si>
    <t>Lola</t>
  </si>
  <si>
    <t>Coleman</t>
  </si>
  <si>
    <t>Wojcik</t>
  </si>
  <si>
    <t>Moore</t>
  </si>
  <si>
    <t>Rosa</t>
  </si>
  <si>
    <t>Hillerby</t>
  </si>
  <si>
    <t>Chris</t>
  </si>
  <si>
    <t>Mcsorley</t>
  </si>
  <si>
    <t>Leanne</t>
  </si>
  <si>
    <t>Colebrooke</t>
  </si>
  <si>
    <t>Corben</t>
  </si>
  <si>
    <t>Dean</t>
  </si>
  <si>
    <t>Craig</t>
  </si>
  <si>
    <t>Florence</t>
  </si>
  <si>
    <t>Greenwood MBE</t>
  </si>
  <si>
    <t>Broughton</t>
  </si>
  <si>
    <t>Jack</t>
  </si>
  <si>
    <t>Dent</t>
  </si>
  <si>
    <t>Coates</t>
  </si>
  <si>
    <t>Vincent</t>
  </si>
  <si>
    <t>Doan</t>
  </si>
  <si>
    <t>Duffy</t>
  </si>
  <si>
    <t>Jordan</t>
  </si>
  <si>
    <t>Gracie</t>
  </si>
  <si>
    <t>Shea</t>
  </si>
  <si>
    <t>Kyon</t>
  </si>
  <si>
    <t>Katie</t>
  </si>
  <si>
    <t>Sheard</t>
  </si>
  <si>
    <t>Nancy</t>
  </si>
  <si>
    <t>Connelly</t>
  </si>
  <si>
    <t>Sophia</t>
  </si>
  <si>
    <t>Gibbs</t>
  </si>
  <si>
    <t>DOB STRING</t>
  </si>
  <si>
    <t>Gender</t>
  </si>
  <si>
    <t>GENDER</t>
  </si>
  <si>
    <t>DISTANCE</t>
  </si>
  <si>
    <t>STROKE</t>
  </si>
  <si>
    <t>CONCAT</t>
  </si>
  <si>
    <t>EVENT NO</t>
  </si>
  <si>
    <t>MRF STRING</t>
  </si>
  <si>
    <t>002811</t>
  </si>
  <si>
    <t>003295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</si>
  <si>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</si>
  <si>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</si>
  <si>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</si>
  <si>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</si>
  <si>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</si>
  <si>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</si>
  <si>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</si>
  <si>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</si>
  <si>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</si>
  <si>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</si>
  <si>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</si>
  <si>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</si>
  <si>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</si>
  <si>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002767</t>
  </si>
  <si>
    <t>002973</t>
  </si>
  <si>
    <t>003052</t>
  </si>
  <si>
    <t>001459</t>
  </si>
  <si>
    <t>000593</t>
  </si>
  <si>
    <t>001748</t>
  </si>
  <si>
    <t>005685</t>
  </si>
  <si>
    <t>003462</t>
  </si>
  <si>
    <t>002722</t>
  </si>
  <si>
    <t>002038</t>
  </si>
  <si>
    <t>001981</t>
  </si>
  <si>
    <t>005437</t>
  </si>
  <si>
    <t>004656</t>
  </si>
  <si>
    <t>014174</t>
  </si>
  <si>
    <t>001725</t>
  </si>
  <si>
    <t>001833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</si>
  <si>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</si>
  <si>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</si>
  <si>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</si>
  <si>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</si>
  <si>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</si>
  <si>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</si>
  <si>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</si>
  <si>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</si>
  <si>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005152</t>
  </si>
  <si>
    <t>012060</t>
  </si>
  <si>
    <t>011745</t>
  </si>
  <si>
    <t>005397</t>
  </si>
  <si>
    <t>000504</t>
  </si>
  <si>
    <t>022012</t>
  </si>
  <si>
    <t>052130</t>
  </si>
  <si>
    <t>HISTORIC RECORDS</t>
  </si>
  <si>
    <t>MRF DATA</t>
  </si>
  <si>
    <t>X CHECK</t>
  </si>
  <si>
    <t>DQ CHECK</t>
  </si>
  <si>
    <t>DNS CHECK</t>
  </si>
  <si>
    <t>Stannard</t>
  </si>
  <si>
    <t>Haycroft</t>
  </si>
  <si>
    <t>Matt</t>
  </si>
  <si>
    <t>Green</t>
  </si>
  <si>
    <t>Gettings</t>
  </si>
  <si>
    <t>Charis</t>
  </si>
  <si>
    <t>Wilkin</t>
  </si>
  <si>
    <t>Rebecca</t>
  </si>
  <si>
    <t>Margerson</t>
  </si>
  <si>
    <t>Alexander</t>
  </si>
  <si>
    <t>Eddon</t>
  </si>
  <si>
    <t>Jasmyn</t>
  </si>
  <si>
    <t>Bowers</t>
  </si>
  <si>
    <t>Parker</t>
  </si>
  <si>
    <t>Alice</t>
  </si>
  <si>
    <t>Hanson</t>
  </si>
  <si>
    <t>Alexandra</t>
  </si>
  <si>
    <t>Johnstone</t>
  </si>
  <si>
    <t>Finnley</t>
  </si>
  <si>
    <t>Morris</t>
  </si>
  <si>
    <t>Owen</t>
  </si>
  <si>
    <t>Hodgkinson</t>
  </si>
  <si>
    <t>Abbie</t>
  </si>
  <si>
    <t>Mullenheim</t>
  </si>
  <si>
    <t>Whiteley</t>
  </si>
  <si>
    <t>Finley</t>
  </si>
  <si>
    <t>Jackson-Bowers</t>
  </si>
  <si>
    <t>Darling</t>
  </si>
  <si>
    <t>Jonathan</t>
  </si>
  <si>
    <t>Poynton</t>
  </si>
  <si>
    <t>Jorgina</t>
  </si>
  <si>
    <t>Bailey</t>
  </si>
  <si>
    <t>Richard</t>
  </si>
  <si>
    <t>Elliott</t>
  </si>
  <si>
    <t>Jinks</t>
  </si>
  <si>
    <t>Elsdon</t>
  </si>
  <si>
    <t>Darcy</t>
  </si>
  <si>
    <t>Mackinnon</t>
  </si>
  <si>
    <t>Rowen</t>
  </si>
  <si>
    <t>003189</t>
  </si>
  <si>
    <t>021995</t>
  </si>
  <si>
    <t>002390</t>
  </si>
  <si>
    <t xml:space="preserve">Hillerby </t>
  </si>
  <si>
    <t xml:space="preserve">Emilia </t>
  </si>
  <si>
    <t>08</t>
  </si>
  <si>
    <t>04</t>
  </si>
  <si>
    <t>1993</t>
  </si>
  <si>
    <t>080493</t>
  </si>
  <si>
    <t>13</t>
  </si>
  <si>
    <t>12</t>
  </si>
  <si>
    <t>1992</t>
  </si>
  <si>
    <t>131292</t>
  </si>
  <si>
    <t>11</t>
  </si>
  <si>
    <t>2003</t>
  </si>
  <si>
    <t>110803</t>
  </si>
  <si>
    <t>06</t>
  </si>
  <si>
    <t>060803</t>
  </si>
  <si>
    <t>16</t>
  </si>
  <si>
    <t>01</t>
  </si>
  <si>
    <t>2009</t>
  </si>
  <si>
    <t>160109</t>
  </si>
  <si>
    <t>2006</t>
  </si>
  <si>
    <t>161106</t>
  </si>
  <si>
    <t>18</t>
  </si>
  <si>
    <t>02</t>
  </si>
  <si>
    <t>2010</t>
  </si>
  <si>
    <t>180210</t>
  </si>
  <si>
    <t>19</t>
  </si>
  <si>
    <t>10</t>
  </si>
  <si>
    <t>2007</t>
  </si>
  <si>
    <t>191007</t>
  </si>
  <si>
    <t>26</t>
  </si>
  <si>
    <t>05</t>
  </si>
  <si>
    <t>2011</t>
  </si>
  <si>
    <t>260511</t>
  </si>
  <si>
    <t>23</t>
  </si>
  <si>
    <t>09</t>
  </si>
  <si>
    <t>230906</t>
  </si>
  <si>
    <t>20</t>
  </si>
  <si>
    <t>03</t>
  </si>
  <si>
    <t>2008</t>
  </si>
  <si>
    <t>200308</t>
  </si>
  <si>
    <t>22</t>
  </si>
  <si>
    <t>221111</t>
  </si>
  <si>
    <t>31</t>
  </si>
  <si>
    <t>311009</t>
  </si>
  <si>
    <t>050210</t>
  </si>
  <si>
    <t>2013</t>
  </si>
  <si>
    <t>260213</t>
  </si>
  <si>
    <t>130810</t>
  </si>
  <si>
    <t>040413</t>
  </si>
  <si>
    <t>161111</t>
  </si>
  <si>
    <t>191208</t>
  </si>
  <si>
    <t>100909</t>
  </si>
  <si>
    <t>030410</t>
  </si>
  <si>
    <t>110210</t>
  </si>
  <si>
    <t>29</t>
  </si>
  <si>
    <t>291210</t>
  </si>
  <si>
    <t>2012</t>
  </si>
  <si>
    <t>020112</t>
  </si>
  <si>
    <t>190411</t>
  </si>
  <si>
    <t>130311</t>
  </si>
  <si>
    <t>07</t>
  </si>
  <si>
    <t>070313</t>
  </si>
  <si>
    <t>17</t>
  </si>
  <si>
    <t>1975</t>
  </si>
  <si>
    <t>170675</t>
  </si>
  <si>
    <t>190813</t>
  </si>
  <si>
    <t>101111</t>
  </si>
  <si>
    <t>091012</t>
  </si>
  <si>
    <t>130513</t>
  </si>
  <si>
    <t>2015</t>
  </si>
  <si>
    <t>200515</t>
  </si>
  <si>
    <t>27</t>
  </si>
  <si>
    <t>2014</t>
  </si>
  <si>
    <t>270514</t>
  </si>
  <si>
    <t>260912</t>
  </si>
  <si>
    <t>200713</t>
  </si>
  <si>
    <t>14</t>
  </si>
  <si>
    <t>140313</t>
  </si>
  <si>
    <t>161112</t>
  </si>
  <si>
    <t>091212</t>
  </si>
  <si>
    <t>271214</t>
  </si>
  <si>
    <t>041114</t>
  </si>
  <si>
    <t>171010</t>
  </si>
  <si>
    <t>271212</t>
  </si>
  <si>
    <t>160713</t>
  </si>
  <si>
    <t>291012</t>
  </si>
  <si>
    <t>130214</t>
  </si>
  <si>
    <t>090114</t>
  </si>
  <si>
    <t>270611</t>
  </si>
  <si>
    <t>010307</t>
  </si>
  <si>
    <t>21</t>
  </si>
  <si>
    <t>211111</t>
  </si>
  <si>
    <t>290515</t>
  </si>
  <si>
    <t>161212</t>
  </si>
  <si>
    <t>30</t>
  </si>
  <si>
    <t>1986</t>
  </si>
  <si>
    <t>300886</t>
  </si>
  <si>
    <t>2005</t>
  </si>
  <si>
    <t>060305</t>
  </si>
  <si>
    <t>120706</t>
  </si>
  <si>
    <t>1989</t>
  </si>
  <si>
    <t>130289</t>
  </si>
  <si>
    <t>1998</t>
  </si>
  <si>
    <t>291098</t>
  </si>
  <si>
    <t>2004</t>
  </si>
  <si>
    <t>200104</t>
  </si>
  <si>
    <t>160204</t>
  </si>
  <si>
    <t>1969</t>
  </si>
  <si>
    <t>160169</t>
  </si>
  <si>
    <t>2001</t>
  </si>
  <si>
    <t>300401</t>
  </si>
  <si>
    <t>28</t>
  </si>
  <si>
    <t>281206</t>
  </si>
  <si>
    <t>171007</t>
  </si>
  <si>
    <t>25</t>
  </si>
  <si>
    <t>250408</t>
  </si>
  <si>
    <t>271111</t>
  </si>
  <si>
    <t>271108</t>
  </si>
  <si>
    <t>170812</t>
  </si>
  <si>
    <t>280312</t>
  </si>
  <si>
    <t>071008</t>
  </si>
  <si>
    <t>090807</t>
  </si>
  <si>
    <t>15</t>
  </si>
  <si>
    <t>151209</t>
  </si>
  <si>
    <t>301106</t>
  </si>
  <si>
    <t>180412</t>
  </si>
  <si>
    <t>051209</t>
  </si>
  <si>
    <t>080610</t>
  </si>
  <si>
    <t>210512</t>
  </si>
  <si>
    <t>161110</t>
  </si>
  <si>
    <t>291211</t>
  </si>
  <si>
    <t>24</t>
  </si>
  <si>
    <t>241211</t>
  </si>
  <si>
    <t>240411</t>
  </si>
  <si>
    <t>041011</t>
  </si>
  <si>
    <t>200512</t>
  </si>
  <si>
    <t>170811</t>
  </si>
  <si>
    <t>080875</t>
  </si>
  <si>
    <t>180911</t>
  </si>
  <si>
    <t>190610</t>
  </si>
  <si>
    <t>130412</t>
  </si>
  <si>
    <t>221211</t>
  </si>
  <si>
    <t>160813</t>
  </si>
  <si>
    <t>270313</t>
  </si>
  <si>
    <t>210613</t>
  </si>
  <si>
    <t>060611</t>
  </si>
  <si>
    <t>010913</t>
  </si>
  <si>
    <t>220413</t>
  </si>
  <si>
    <t>040115</t>
  </si>
  <si>
    <t>310512</t>
  </si>
  <si>
    <t>160213</t>
  </si>
  <si>
    <t>160814</t>
  </si>
  <si>
    <t>230912</t>
  </si>
  <si>
    <t>1988</t>
  </si>
  <si>
    <t>040588</t>
  </si>
  <si>
    <t>101212</t>
  </si>
  <si>
    <t>1979</t>
  </si>
  <si>
    <t>100179</t>
  </si>
  <si>
    <t>200514</t>
  </si>
  <si>
    <t>110508</t>
  </si>
  <si>
    <t>120509</t>
  </si>
  <si>
    <t>1987</t>
  </si>
  <si>
    <t>260687</t>
  </si>
  <si>
    <t>281112</t>
  </si>
  <si>
    <t>190112</t>
  </si>
  <si>
    <t>050813</t>
  </si>
  <si>
    <t>200314</t>
  </si>
  <si>
    <t>310114</t>
  </si>
  <si>
    <t>220113</t>
  </si>
  <si>
    <t>1982</t>
  </si>
  <si>
    <t>190582</t>
  </si>
  <si>
    <t>140579</t>
  </si>
  <si>
    <t>1976</t>
  </si>
  <si>
    <t>041276</t>
  </si>
  <si>
    <t>1980</t>
  </si>
  <si>
    <t>150880</t>
  </si>
  <si>
    <t>150179</t>
  </si>
  <si>
    <t>250386</t>
  </si>
  <si>
    <t>1978</t>
  </si>
  <si>
    <t>050578</t>
  </si>
  <si>
    <t>301012</t>
  </si>
  <si>
    <t>180886</t>
  </si>
  <si>
    <t>090414</t>
  </si>
  <si>
    <t>071114</t>
  </si>
  <si>
    <t>241013</t>
  </si>
  <si>
    <t>070314</t>
  </si>
  <si>
    <t>050814</t>
  </si>
  <si>
    <t>161214</t>
  </si>
  <si>
    <t>260114</t>
  </si>
  <si>
    <t>010915</t>
  </si>
  <si>
    <t>120614</t>
  </si>
  <si>
    <t>081015</t>
  </si>
  <si>
    <t>300608</t>
  </si>
  <si>
    <t>190114</t>
  </si>
  <si>
    <t>031009</t>
  </si>
  <si>
    <t>120511</t>
  </si>
  <si>
    <t>060712</t>
  </si>
  <si>
    <t>130315</t>
  </si>
  <si>
    <t>180215</t>
  </si>
  <si>
    <t>210215</t>
  </si>
  <si>
    <t>280688</t>
  </si>
  <si>
    <t>210115</t>
  </si>
  <si>
    <t>171115</t>
  </si>
  <si>
    <t>191014</t>
  </si>
  <si>
    <t>010615</t>
  </si>
  <si>
    <t>070413</t>
  </si>
  <si>
    <t>2016</t>
  </si>
  <si>
    <t>020716</t>
  </si>
  <si>
    <t>090913</t>
  </si>
  <si>
    <t>031110</t>
  </si>
  <si>
    <t>270615</t>
  </si>
  <si>
    <t>151015</t>
  </si>
  <si>
    <t>170378</t>
  </si>
  <si>
    <t>180982</t>
  </si>
  <si>
    <t>250214</t>
  </si>
  <si>
    <t>281113</t>
  </si>
  <si>
    <t>170715</t>
  </si>
  <si>
    <t>140307</t>
  </si>
  <si>
    <t>100614</t>
  </si>
  <si>
    <t>191075</t>
  </si>
  <si>
    <t>160206</t>
  </si>
  <si>
    <t>300506</t>
  </si>
  <si>
    <t>190707</t>
  </si>
  <si>
    <t>290505</t>
  </si>
  <si>
    <t>140206</t>
  </si>
  <si>
    <t>011106</t>
  </si>
  <si>
    <t>080907</t>
  </si>
  <si>
    <t>170110</t>
  </si>
  <si>
    <t>051208</t>
  </si>
  <si>
    <t>110307</t>
  </si>
  <si>
    <t>071110</t>
  </si>
  <si>
    <t>030207</t>
  </si>
  <si>
    <t>110911</t>
  </si>
  <si>
    <t>110410</t>
  </si>
  <si>
    <t>290910</t>
  </si>
  <si>
    <t>280410</t>
  </si>
  <si>
    <t>020309</t>
  </si>
  <si>
    <t>110809</t>
  </si>
  <si>
    <t>161109</t>
  </si>
  <si>
    <t>251111</t>
  </si>
  <si>
    <t>180511</t>
  </si>
  <si>
    <t>140907</t>
  </si>
  <si>
    <t>271010</t>
  </si>
  <si>
    <t>260810</t>
  </si>
  <si>
    <t>190214</t>
  </si>
  <si>
    <t>021110</t>
  </si>
  <si>
    <t>121110</t>
  </si>
  <si>
    <t>030310</t>
  </si>
  <si>
    <t>080512</t>
  </si>
  <si>
    <t>210111</t>
  </si>
  <si>
    <t>210312</t>
  </si>
  <si>
    <t>191012</t>
  </si>
  <si>
    <t>290312</t>
  </si>
  <si>
    <t>270511</t>
  </si>
  <si>
    <t>200213</t>
  </si>
  <si>
    <t>211012</t>
  </si>
  <si>
    <t>060214</t>
  </si>
  <si>
    <t>230213</t>
  </si>
  <si>
    <t>090413</t>
  </si>
  <si>
    <t>151012</t>
  </si>
  <si>
    <t>100812</t>
  </si>
  <si>
    <t>070210</t>
  </si>
  <si>
    <t>261105</t>
  </si>
  <si>
    <t>190506</t>
  </si>
  <si>
    <t>201208</t>
  </si>
  <si>
    <t>220708</t>
  </si>
  <si>
    <t>200312</t>
  </si>
  <si>
    <t>030511</t>
  </si>
  <si>
    <t>070215</t>
  </si>
  <si>
    <t>240613</t>
  </si>
  <si>
    <t>150312</t>
  </si>
  <si>
    <t>231011</t>
  </si>
  <si>
    <t>291113</t>
  </si>
  <si>
    <t>061014</t>
  </si>
  <si>
    <t>110814</t>
  </si>
  <si>
    <t>200414</t>
  </si>
  <si>
    <t>060814</t>
  </si>
  <si>
    <t>240113</t>
  </si>
  <si>
    <t>190414</t>
  </si>
  <si>
    <t>220716</t>
  </si>
  <si>
    <t>060911</t>
  </si>
  <si>
    <t>290714</t>
  </si>
  <si>
    <t>160915</t>
  </si>
  <si>
    <t>1945</t>
  </si>
  <si>
    <t>010245</t>
  </si>
  <si>
    <t>1994</t>
  </si>
  <si>
    <t>261294</t>
  </si>
  <si>
    <t>1964</t>
  </si>
  <si>
    <t>280664</t>
  </si>
  <si>
    <t>2000</t>
  </si>
  <si>
    <t>100200</t>
  </si>
  <si>
    <t>1963</t>
  </si>
  <si>
    <t>130563</t>
  </si>
  <si>
    <t>231178</t>
  </si>
  <si>
    <t>1972</t>
  </si>
  <si>
    <t>150872</t>
  </si>
  <si>
    <t>1971</t>
  </si>
  <si>
    <t>311271</t>
  </si>
  <si>
    <t>010988</t>
  </si>
  <si>
    <t>1974</t>
  </si>
  <si>
    <t>030574</t>
  </si>
  <si>
    <t>1983</t>
  </si>
  <si>
    <t>180183</t>
  </si>
  <si>
    <t>090383</t>
  </si>
  <si>
    <t>151275</t>
  </si>
  <si>
    <t>110978</t>
  </si>
  <si>
    <t>291076</t>
  </si>
  <si>
    <t>1981</t>
  </si>
  <si>
    <t>270781</t>
  </si>
  <si>
    <t>150182</t>
  </si>
  <si>
    <t>300179</t>
  </si>
  <si>
    <t>240482</t>
  </si>
  <si>
    <t>1957</t>
  </si>
  <si>
    <t>030557</t>
  </si>
  <si>
    <t>1961</t>
  </si>
  <si>
    <t>301061</t>
  </si>
  <si>
    <t>020775</t>
  </si>
  <si>
    <t>251094</t>
  </si>
  <si>
    <t>1996</t>
  </si>
  <si>
    <t>261196</t>
  </si>
  <si>
    <t>1973</t>
  </si>
  <si>
    <t>160773</t>
  </si>
  <si>
    <t>1999</t>
  </si>
  <si>
    <t>140299</t>
  </si>
  <si>
    <t>030798</t>
  </si>
  <si>
    <t>140703</t>
  </si>
  <si>
    <t>2002</t>
  </si>
  <si>
    <t>220102</t>
  </si>
  <si>
    <t>1984</t>
  </si>
  <si>
    <t>300384</t>
  </si>
  <si>
    <t>121001</t>
  </si>
  <si>
    <t>090976</t>
  </si>
  <si>
    <t>020308</t>
  </si>
  <si>
    <t>151178</t>
  </si>
  <si>
    <t>010708</t>
  </si>
  <si>
    <t>160108</t>
  </si>
  <si>
    <t>1948</t>
  </si>
  <si>
    <t>150648</t>
  </si>
  <si>
    <t>040106</t>
  </si>
  <si>
    <t>220208</t>
  </si>
  <si>
    <t>010306</t>
  </si>
  <si>
    <t>130910</t>
  </si>
  <si>
    <t>040978</t>
  </si>
  <si>
    <t>021205</t>
  </si>
  <si>
    <t>121076</t>
  </si>
  <si>
    <t>270309</t>
  </si>
  <si>
    <t>010187</t>
  </si>
  <si>
    <t>050687</t>
  </si>
  <si>
    <t>030108</t>
  </si>
  <si>
    <t>270209</t>
  </si>
  <si>
    <t>121211</t>
  </si>
  <si>
    <t>110609</t>
  </si>
  <si>
    <t>200906</t>
  </si>
  <si>
    <t>050211</t>
  </si>
  <si>
    <t>040712</t>
  </si>
  <si>
    <t>270910</t>
  </si>
  <si>
    <t>240513</t>
  </si>
  <si>
    <t>170910</t>
  </si>
  <si>
    <t>1977</t>
  </si>
  <si>
    <t>040677</t>
  </si>
  <si>
    <t>030409</t>
  </si>
  <si>
    <t>030812</t>
  </si>
  <si>
    <t>181008</t>
  </si>
  <si>
    <t>130112</t>
  </si>
  <si>
    <t>210713</t>
  </si>
  <si>
    <t>120411</t>
  </si>
  <si>
    <t>071108</t>
  </si>
  <si>
    <t>180214</t>
  </si>
  <si>
    <t>220610</t>
  </si>
  <si>
    <t>051110</t>
  </si>
  <si>
    <t>230911</t>
  </si>
  <si>
    <t>280107</t>
  </si>
  <si>
    <t>111212</t>
  </si>
  <si>
    <t>240910</t>
  </si>
  <si>
    <t>100910</t>
  </si>
  <si>
    <t>250911</t>
  </si>
  <si>
    <t>190614</t>
  </si>
  <si>
    <t>230569</t>
  </si>
  <si>
    <t>071111</t>
  </si>
  <si>
    <t>151109</t>
  </si>
  <si>
    <t>060412</t>
  </si>
  <si>
    <t>040310</t>
  </si>
  <si>
    <t>100811</t>
  </si>
  <si>
    <t>150111</t>
  </si>
  <si>
    <t>240312</t>
  </si>
  <si>
    <t>050710</t>
  </si>
  <si>
    <t>020114</t>
  </si>
  <si>
    <t>101009</t>
  </si>
  <si>
    <t>191111</t>
  </si>
  <si>
    <t>290614</t>
  </si>
  <si>
    <t>170714</t>
  </si>
  <si>
    <t>031079</t>
  </si>
  <si>
    <t>110310</t>
  </si>
  <si>
    <t>120311</t>
  </si>
  <si>
    <t>061015</t>
  </si>
  <si>
    <t>040816</t>
  </si>
  <si>
    <t>071115</t>
  </si>
  <si>
    <t>280811</t>
  </si>
  <si>
    <t>250816</t>
  </si>
  <si>
    <t>170814</t>
  </si>
  <si>
    <t>270882</t>
  </si>
  <si>
    <t>290514</t>
  </si>
  <si>
    <t>040110</t>
  </si>
  <si>
    <t>050513</t>
  </si>
  <si>
    <t>020613</t>
  </si>
  <si>
    <t>250915</t>
  </si>
  <si>
    <t>150315</t>
  </si>
  <si>
    <t>090409</t>
  </si>
  <si>
    <t>180287</t>
  </si>
  <si>
    <t>140582</t>
  </si>
  <si>
    <t>090115</t>
  </si>
  <si>
    <t>240912</t>
  </si>
  <si>
    <t>230714</t>
  </si>
  <si>
    <t>231213</t>
  </si>
  <si>
    <t>120686</t>
  </si>
  <si>
    <t>101115</t>
  </si>
  <si>
    <t>180312</t>
  </si>
  <si>
    <t>231179</t>
  </si>
  <si>
    <t>170913</t>
  </si>
  <si>
    <t>021278</t>
  </si>
  <si>
    <t>010412</t>
  </si>
  <si>
    <t>121279</t>
  </si>
  <si>
    <t>070809</t>
  </si>
  <si>
    <t>310812</t>
  </si>
  <si>
    <t>060613</t>
  </si>
  <si>
    <t>151111</t>
  </si>
  <si>
    <t>100412</t>
  </si>
  <si>
    <t>2017</t>
  </si>
  <si>
    <t>270617</t>
  </si>
  <si>
    <t>111213</t>
  </si>
  <si>
    <t>030111</t>
  </si>
  <si>
    <t>040815</t>
  </si>
  <si>
    <t>1985</t>
  </si>
  <si>
    <t>200685</t>
  </si>
  <si>
    <t>040614</t>
  </si>
  <si>
    <t>200511</t>
  </si>
  <si>
    <t>170305</t>
  </si>
  <si>
    <t>251185</t>
  </si>
  <si>
    <t>170514</t>
  </si>
  <si>
    <t>020601</t>
  </si>
  <si>
    <t>Hazel</t>
  </si>
  <si>
    <t>H J</t>
  </si>
  <si>
    <t>Fletcher</t>
  </si>
  <si>
    <t>220264</t>
  </si>
  <si>
    <t>Greg</t>
  </si>
  <si>
    <t>Ient</t>
  </si>
  <si>
    <t>290693</t>
  </si>
  <si>
    <t>1960</t>
  </si>
  <si>
    <t>100360</t>
  </si>
  <si>
    <t>Ned</t>
  </si>
  <si>
    <t>1968</t>
  </si>
  <si>
    <t>311268</t>
  </si>
  <si>
    <t>010476</t>
  </si>
  <si>
    <t>040381</t>
  </si>
  <si>
    <t>Stimson</t>
  </si>
  <si>
    <t>111285</t>
  </si>
  <si>
    <t>John</t>
  </si>
  <si>
    <t>Richards</t>
  </si>
  <si>
    <t>300561</t>
  </si>
  <si>
    <t>Harriet</t>
  </si>
  <si>
    <t>Davison</t>
  </si>
  <si>
    <t>181201</t>
  </si>
  <si>
    <t>SJ</t>
  </si>
  <si>
    <t>180573</t>
  </si>
  <si>
    <t>Leggott</t>
  </si>
  <si>
    <t>200305</t>
  </si>
  <si>
    <t>Watters</t>
  </si>
  <si>
    <t>Nic</t>
  </si>
  <si>
    <t>1970</t>
  </si>
  <si>
    <t>230670</t>
  </si>
  <si>
    <t>Wyllie</t>
  </si>
  <si>
    <t>230206</t>
  </si>
  <si>
    <t>Barron</t>
  </si>
  <si>
    <t>090805</t>
  </si>
  <si>
    <t>280971</t>
  </si>
  <si>
    <t>240306</t>
  </si>
  <si>
    <t>151205</t>
  </si>
  <si>
    <t>Amy</t>
  </si>
  <si>
    <t>041204</t>
  </si>
  <si>
    <t>Kay</t>
  </si>
  <si>
    <t>111207</t>
  </si>
  <si>
    <t>Joseph</t>
  </si>
  <si>
    <t>Wheldon</t>
  </si>
  <si>
    <t>051105</t>
  </si>
  <si>
    <t>100807</t>
  </si>
  <si>
    <t>Lottie</t>
  </si>
  <si>
    <t>Robinson</t>
  </si>
  <si>
    <t>101106</t>
  </si>
  <si>
    <t>GRACE</t>
  </si>
  <si>
    <t>111107</t>
  </si>
  <si>
    <t>SAMANTHA</t>
  </si>
  <si>
    <t>Pennington</t>
  </si>
  <si>
    <t>270605</t>
  </si>
  <si>
    <t>180568</t>
  </si>
  <si>
    <t>290168</t>
  </si>
  <si>
    <t>Rayfield</t>
  </si>
  <si>
    <t>100209</t>
  </si>
  <si>
    <t>Willoughby</t>
  </si>
  <si>
    <t>271107</t>
  </si>
  <si>
    <t>JANE</t>
  </si>
  <si>
    <t>140109</t>
  </si>
  <si>
    <t>Evie</t>
  </si>
  <si>
    <t>Raw</t>
  </si>
  <si>
    <t>080708</t>
  </si>
  <si>
    <t>Callum</t>
  </si>
  <si>
    <t>Smedley</t>
  </si>
  <si>
    <t>070108</t>
  </si>
  <si>
    <t>CR</t>
  </si>
  <si>
    <t>Remmer</t>
  </si>
  <si>
    <t>190899</t>
  </si>
  <si>
    <t>Fynn</t>
  </si>
  <si>
    <t>020409</t>
  </si>
  <si>
    <t>Kingdon</t>
  </si>
  <si>
    <t>250808</t>
  </si>
  <si>
    <t>120410</t>
  </si>
  <si>
    <t>Islay</t>
  </si>
  <si>
    <t>031206</t>
  </si>
  <si>
    <t>Norman</t>
  </si>
  <si>
    <t>230810</t>
  </si>
  <si>
    <t>Colette</t>
  </si>
  <si>
    <t>030610</t>
  </si>
  <si>
    <t>230108</t>
  </si>
  <si>
    <t>Natasha</t>
  </si>
  <si>
    <t>301108</t>
  </si>
  <si>
    <t>Keira</t>
  </si>
  <si>
    <t>250209</t>
  </si>
  <si>
    <t>Coco</t>
  </si>
  <si>
    <t>Oldham</t>
  </si>
  <si>
    <t>140709</t>
  </si>
  <si>
    <t>Roxie</t>
  </si>
  <si>
    <t>Ventham</t>
  </si>
  <si>
    <t>280807</t>
  </si>
  <si>
    <t>Aston</t>
  </si>
  <si>
    <t>Walsh</t>
  </si>
  <si>
    <t>Aston Walsh</t>
  </si>
  <si>
    <t>280809</t>
  </si>
  <si>
    <t>ROSE</t>
  </si>
  <si>
    <t>170508</t>
  </si>
  <si>
    <t>200710</t>
  </si>
  <si>
    <t>Haider</t>
  </si>
  <si>
    <t>210809</t>
  </si>
  <si>
    <t>020909</t>
  </si>
  <si>
    <t>Jaicob</t>
  </si>
  <si>
    <t>Saunders</t>
  </si>
  <si>
    <t>281209</t>
  </si>
  <si>
    <t>Mildren</t>
  </si>
  <si>
    <t>Finaly</t>
  </si>
  <si>
    <t>040610</t>
  </si>
  <si>
    <t>Margrett</t>
  </si>
  <si>
    <t>300309</t>
  </si>
  <si>
    <t>310111</t>
  </si>
  <si>
    <t>Evelyn</t>
  </si>
  <si>
    <t>Lenton</t>
  </si>
  <si>
    <t>300709</t>
  </si>
  <si>
    <t>Hunter</t>
  </si>
  <si>
    <t>190207</t>
  </si>
  <si>
    <t>031212</t>
  </si>
  <si>
    <t>251008</t>
  </si>
  <si>
    <t>Jones</t>
  </si>
  <si>
    <t>150610</t>
  </si>
  <si>
    <t>Fillingham</t>
  </si>
  <si>
    <t>290510</t>
  </si>
  <si>
    <t>150908</t>
  </si>
  <si>
    <t>241011</t>
  </si>
  <si>
    <t>Walter</t>
  </si>
  <si>
    <t>100211</t>
  </si>
  <si>
    <t>Elizabeth</t>
  </si>
  <si>
    <t>GE</t>
  </si>
  <si>
    <t>Neilson</t>
  </si>
  <si>
    <t>300109</t>
  </si>
  <si>
    <t>Halliday</t>
  </si>
  <si>
    <t>Libby</t>
  </si>
  <si>
    <t>Loughlin</t>
  </si>
  <si>
    <t>100108</t>
  </si>
  <si>
    <t>150910</t>
  </si>
  <si>
    <t>180711</t>
  </si>
  <si>
    <t>Ferguson</t>
  </si>
  <si>
    <t>Abi</t>
  </si>
  <si>
    <t>060313</t>
  </si>
  <si>
    <t>120612</t>
  </si>
  <si>
    <t>Lara</t>
  </si>
  <si>
    <t>110112</t>
  </si>
  <si>
    <t>Dickinson</t>
  </si>
  <si>
    <t>051010</t>
  </si>
  <si>
    <t>260113</t>
  </si>
  <si>
    <t>Nicola</t>
  </si>
  <si>
    <t>150378</t>
  </si>
  <si>
    <t>271011</t>
  </si>
  <si>
    <t>Hinde</t>
  </si>
  <si>
    <t>271013</t>
  </si>
  <si>
    <t>Amaya</t>
  </si>
  <si>
    <t>Mcqueen</t>
  </si>
  <si>
    <t>081112</t>
  </si>
  <si>
    <t>020812</t>
  </si>
  <si>
    <t>Arthur</t>
  </si>
  <si>
    <t>Percival</t>
  </si>
  <si>
    <t>010210</t>
  </si>
  <si>
    <t>111109</t>
  </si>
  <si>
    <t>Katherine</t>
  </si>
  <si>
    <t>Kate</t>
  </si>
  <si>
    <t>171175</t>
  </si>
  <si>
    <t>Mccartney</t>
  </si>
  <si>
    <t>170512</t>
  </si>
  <si>
    <t>100711</t>
  </si>
  <si>
    <t>141112</t>
  </si>
  <si>
    <t>021212</t>
  </si>
  <si>
    <t>Billy</t>
  </si>
  <si>
    <t>Gander</t>
  </si>
  <si>
    <t>090412</t>
  </si>
  <si>
    <t>041009</t>
  </si>
  <si>
    <t>Annabel</t>
  </si>
  <si>
    <t>Hodges</t>
  </si>
  <si>
    <t>251112</t>
  </si>
  <si>
    <t>230709</t>
  </si>
  <si>
    <t>020411</t>
  </si>
  <si>
    <t>Tom</t>
  </si>
  <si>
    <t>Booth</t>
  </si>
  <si>
    <t>231010</t>
  </si>
  <si>
    <t>100313</t>
  </si>
  <si>
    <t>060309</t>
  </si>
  <si>
    <t>Reid</t>
  </si>
  <si>
    <t>160609</t>
  </si>
  <si>
    <t>Harlowe</t>
  </si>
  <si>
    <t>240212</t>
  </si>
  <si>
    <t>Beeney</t>
  </si>
  <si>
    <t>030909</t>
  </si>
  <si>
    <t>Robb</t>
  </si>
  <si>
    <t>210912</t>
  </si>
  <si>
    <t>Zachary</t>
  </si>
  <si>
    <t>Hayward</t>
  </si>
  <si>
    <t>121210</t>
  </si>
  <si>
    <t>Pearce</t>
  </si>
  <si>
    <t>100611</t>
  </si>
  <si>
    <t>180713</t>
  </si>
  <si>
    <t>261213</t>
  </si>
  <si>
    <t>Wake</t>
  </si>
  <si>
    <t>130706</t>
  </si>
  <si>
    <t>Christine</t>
  </si>
  <si>
    <t>010169</t>
  </si>
  <si>
    <t>Dunbar</t>
  </si>
  <si>
    <t>290508</t>
  </si>
  <si>
    <t>300314</t>
  </si>
  <si>
    <t>160711</t>
  </si>
  <si>
    <t>Daisy-Mai</t>
  </si>
  <si>
    <t>Hird</t>
  </si>
  <si>
    <t>251012</t>
  </si>
  <si>
    <t>Hartley</t>
  </si>
  <si>
    <t>200313</t>
  </si>
  <si>
    <t>160214</t>
  </si>
  <si>
    <t>290613</t>
  </si>
  <si>
    <t>260513</t>
  </si>
  <si>
    <t>281214</t>
  </si>
  <si>
    <t>020113</t>
  </si>
  <si>
    <t>Fabia-Rose</t>
  </si>
  <si>
    <t>Mcnair</t>
  </si>
  <si>
    <t>290812</t>
  </si>
  <si>
    <t>030515</t>
  </si>
  <si>
    <t>Cotten</t>
  </si>
  <si>
    <t>200114</t>
  </si>
  <si>
    <t>Travis</t>
  </si>
  <si>
    <t>061013</t>
  </si>
  <si>
    <t>Jakob</t>
  </si>
  <si>
    <t>Neate</t>
  </si>
  <si>
    <t>090612</t>
  </si>
  <si>
    <t>120113</t>
  </si>
  <si>
    <t>Gilbert</t>
  </si>
  <si>
    <t>071212</t>
  </si>
  <si>
    <t>Lyra</t>
  </si>
  <si>
    <t>Zaman</t>
  </si>
  <si>
    <t>Thompson</t>
  </si>
  <si>
    <t>210213</t>
  </si>
  <si>
    <t>210411</t>
  </si>
  <si>
    <t>Joesef</t>
  </si>
  <si>
    <t>Joese</t>
  </si>
  <si>
    <t>200714</t>
  </si>
  <si>
    <t>Ayva</t>
  </si>
  <si>
    <t>Collins</t>
  </si>
  <si>
    <t>100913</t>
  </si>
  <si>
    <t>Alyssa</t>
  </si>
  <si>
    <t>251013</t>
  </si>
  <si>
    <t>170375</t>
  </si>
  <si>
    <t>Ring</t>
  </si>
  <si>
    <t>Hoggart</t>
  </si>
  <si>
    <t>120913</t>
  </si>
  <si>
    <t>Bethany</t>
  </si>
  <si>
    <t>051009</t>
  </si>
  <si>
    <t>Mike</t>
  </si>
  <si>
    <t>MICHAEL HERBERT</t>
  </si>
  <si>
    <t>1967</t>
  </si>
  <si>
    <t>220367</t>
  </si>
  <si>
    <t>010283</t>
  </si>
  <si>
    <t>311213</t>
  </si>
  <si>
    <t>Rowan</t>
  </si>
  <si>
    <t>Mills</t>
  </si>
  <si>
    <t>070114</t>
  </si>
  <si>
    <t>Olympia</t>
  </si>
  <si>
    <t>180708</t>
  </si>
  <si>
    <t>Loveridge</t>
  </si>
  <si>
    <t>161014</t>
  </si>
  <si>
    <t>Hare</t>
  </si>
  <si>
    <t>040512</t>
  </si>
  <si>
    <t>Gill</t>
  </si>
  <si>
    <t>270609</t>
  </si>
  <si>
    <t>081076</t>
  </si>
  <si>
    <t>Priest</t>
  </si>
  <si>
    <t>060714</t>
  </si>
  <si>
    <t>2020</t>
  </si>
  <si>
    <t>010520</t>
  </si>
  <si>
    <t>Bain</t>
  </si>
  <si>
    <t>111208</t>
  </si>
  <si>
    <t>Boyle</t>
  </si>
  <si>
    <t>211209</t>
  </si>
  <si>
    <t>Lofthouse</t>
  </si>
  <si>
    <t>130714</t>
  </si>
  <si>
    <t>Thorpe</t>
  </si>
  <si>
    <t>310809</t>
  </si>
  <si>
    <t>Ormond</t>
  </si>
  <si>
    <t>101015</t>
  </si>
  <si>
    <t>Lugg</t>
  </si>
  <si>
    <t>250810</t>
  </si>
  <si>
    <t>170616</t>
  </si>
  <si>
    <t>130514</t>
  </si>
  <si>
    <t>Lexi-Mae</t>
  </si>
  <si>
    <t>Monk</t>
  </si>
  <si>
    <t>270316</t>
  </si>
  <si>
    <t>Francesca</t>
  </si>
  <si>
    <t>140415</t>
  </si>
  <si>
    <t>POPPY</t>
  </si>
  <si>
    <t>170915</t>
  </si>
  <si>
    <t>Zoe</t>
  </si>
  <si>
    <t>070815</t>
  </si>
  <si>
    <t>Courts</t>
  </si>
  <si>
    <t>010115</t>
  </si>
  <si>
    <t>Souter</t>
  </si>
  <si>
    <t>250412</t>
  </si>
  <si>
    <t>Chung</t>
  </si>
  <si>
    <t>290216</t>
  </si>
  <si>
    <t>Bragg</t>
  </si>
  <si>
    <t>151115</t>
  </si>
  <si>
    <t>Ellis</t>
  </si>
  <si>
    <t>Laing</t>
  </si>
  <si>
    <t>Connie</t>
  </si>
  <si>
    <t>061115</t>
  </si>
  <si>
    <t>Alderson</t>
  </si>
  <si>
    <t>Coxon</t>
  </si>
  <si>
    <t>020413</t>
  </si>
  <si>
    <t>080314</t>
  </si>
  <si>
    <t>Ellie-Jayne</t>
  </si>
  <si>
    <t>Gamon</t>
  </si>
  <si>
    <t>080115</t>
  </si>
  <si>
    <t>Anderson</t>
  </si>
  <si>
    <t>090310</t>
  </si>
  <si>
    <t>151013</t>
  </si>
  <si>
    <t>Freddy</t>
  </si>
  <si>
    <t>070212</t>
  </si>
  <si>
    <t>Ryley</t>
  </si>
  <si>
    <t>Stockdale</t>
  </si>
  <si>
    <t>250711</t>
  </si>
  <si>
    <t>Gray</t>
  </si>
  <si>
    <t>Elijah</t>
  </si>
  <si>
    <t>Huw</t>
  </si>
  <si>
    <t>SS</t>
  </si>
  <si>
    <t>Carter</t>
  </si>
  <si>
    <t>060711</t>
  </si>
  <si>
    <t>191002</t>
  </si>
  <si>
    <t>270214</t>
  </si>
  <si>
    <t>270216</t>
  </si>
  <si>
    <t>Lane 6</t>
  </si>
  <si>
    <t>IC</t>
  </si>
  <si>
    <t>Coe</t>
  </si>
  <si>
    <t>Emelia</t>
  </si>
  <si>
    <t>EJR</t>
  </si>
  <si>
    <t>EJ</t>
  </si>
  <si>
    <t>Ollie</t>
  </si>
  <si>
    <t>Kristi</t>
  </si>
  <si>
    <t>Capaldi-Brown</t>
  </si>
  <si>
    <t>Tamla</t>
  </si>
  <si>
    <t>Faso</t>
  </si>
  <si>
    <t>Lane</t>
  </si>
  <si>
    <t>060114</t>
  </si>
  <si>
    <t>040507</t>
  </si>
  <si>
    <t>020204</t>
  </si>
  <si>
    <t>Megan</t>
  </si>
  <si>
    <t>Hull</t>
  </si>
  <si>
    <t>Freya</t>
  </si>
  <si>
    <t>Simmons</t>
  </si>
  <si>
    <t>250387</t>
  </si>
  <si>
    <t>5th</t>
  </si>
  <si>
    <t>Walker</t>
  </si>
  <si>
    <t>020816</t>
  </si>
  <si>
    <t>110415</t>
  </si>
  <si>
    <t>Bettinson</t>
  </si>
  <si>
    <t>003007</t>
  </si>
  <si>
    <t>002863</t>
  </si>
  <si>
    <t>010491</t>
  </si>
  <si>
    <t>Eston Leisure Centre (Host Moors)</t>
  </si>
  <si>
    <t>4th July 2026</t>
  </si>
  <si>
    <t>Thirsk WH</t>
  </si>
  <si>
    <t>Thornaby</t>
  </si>
  <si>
    <t>Swimmer Name</t>
  </si>
  <si>
    <t>First 2 legs are 25m
All other legs aer 50m
Girls then boys
Age Group acccending</t>
  </si>
  <si>
    <t>Dearlove, Sydney</t>
  </si>
  <si>
    <t>Richardson, Luke</t>
  </si>
  <si>
    <t>Porter, Tilly</t>
  </si>
  <si>
    <t>Pearson, William</t>
  </si>
  <si>
    <t>Capaldi, Scarlett</t>
  </si>
  <si>
    <t>Codd, Cameron</t>
  </si>
  <si>
    <t>Strange, Orla</t>
  </si>
  <si>
    <t>Carter, Huw</t>
  </si>
  <si>
    <t>Green, Charis</t>
  </si>
  <si>
    <t>Schofield, Charlie</t>
  </si>
  <si>
    <t>Mcneill, Ella</t>
  </si>
  <si>
    <t>Schofield, Emily</t>
  </si>
  <si>
    <t>Gettings, Emma</t>
  </si>
  <si>
    <t>Stannard, Ethan</t>
  </si>
  <si>
    <t>Haycroft, Matthew</t>
  </si>
  <si>
    <t>Wilkinson, Guy</t>
  </si>
  <si>
    <t>Mclean, Eleanor</t>
  </si>
  <si>
    <t>Green, Faith</t>
  </si>
  <si>
    <t>Carter, Daisy</t>
  </si>
  <si>
    <t>Habibulloyev, Ibrohim</t>
  </si>
  <si>
    <t>Pearson, Euan</t>
  </si>
  <si>
    <t>Schofield, Finn</t>
  </si>
  <si>
    <t>Austin, Fraser</t>
  </si>
  <si>
    <t>Hockney, Edith</t>
  </si>
  <si>
    <t>Cornell, Christian</t>
  </si>
  <si>
    <t>Sellers, Jessica</t>
  </si>
  <si>
    <t>Allcock, Beatrix</t>
  </si>
  <si>
    <t>Simmons, Freya</t>
  </si>
  <si>
    <t>Bates, Noah</t>
  </si>
  <si>
    <t>Pearson, Emily</t>
  </si>
  <si>
    <t>Smith, Hannah</t>
  </si>
  <si>
    <t>Pearson, Callum</t>
  </si>
  <si>
    <t>Shakesheff, Thomas</t>
  </si>
  <si>
    <t>Mcdonald, Ossian</t>
  </si>
  <si>
    <t>Loughran, Ava</t>
  </si>
  <si>
    <t>Wood-woolley, Isla</t>
  </si>
  <si>
    <t>Felgate, Olivia</t>
  </si>
  <si>
    <t>Codd, Annabelle</t>
  </si>
  <si>
    <t>Jennison, Jessica</t>
  </si>
  <si>
    <t>Dale-Wood, Benjamin</t>
  </si>
  <si>
    <t>Barker, Francesca</t>
  </si>
  <si>
    <t>Roberts, Evan</t>
  </si>
  <si>
    <t>Binks, Harriet</t>
  </si>
  <si>
    <t>Ryder, Toby</t>
  </si>
  <si>
    <t>Mason, Penelope</t>
  </si>
  <si>
    <t>Price, James</t>
  </si>
  <si>
    <t>Horner, Betsy</t>
  </si>
  <si>
    <t>Jiang, Edward</t>
  </si>
  <si>
    <t>Binks, Millie</t>
  </si>
  <si>
    <t>Wilkin, James</t>
  </si>
  <si>
    <t>Mayger, Oliver</t>
  </si>
  <si>
    <t>Walker, Max</t>
  </si>
  <si>
    <t>Price, Hermione</t>
  </si>
  <si>
    <t>Jones, Faith</t>
  </si>
  <si>
    <t>Thompson, Imogen</t>
  </si>
  <si>
    <t>Lawson, Arthur</t>
  </si>
  <si>
    <t>Midgley, Jack</t>
  </si>
  <si>
    <t>Ross, Logan</t>
  </si>
  <si>
    <t>Granger, Ethan</t>
  </si>
  <si>
    <t>Davenport, Olivia</t>
  </si>
  <si>
    <t>Whitwell, Scarlett</t>
  </si>
  <si>
    <t>Almack, Fern</t>
  </si>
  <si>
    <t>Follett, Charlotte</t>
  </si>
  <si>
    <t>Konfortov, Sebastian</t>
  </si>
  <si>
    <t>Dowson, Jake</t>
  </si>
  <si>
    <t>Wager, Darcey</t>
  </si>
  <si>
    <t>Clay, Marcy</t>
  </si>
  <si>
    <t>Poole, Beatrix</t>
  </si>
  <si>
    <t>Ross, Arwen</t>
  </si>
  <si>
    <t>Ryder, Abbie</t>
  </si>
  <si>
    <t>Tarplee, Tess</t>
  </si>
  <si>
    <t>Fletcher, Millie</t>
  </si>
  <si>
    <t>Hodgkinson, Abbie</t>
  </si>
  <si>
    <t>Wharton, Jacob</t>
  </si>
  <si>
    <t>Gamon, Ellie-Jayne</t>
  </si>
  <si>
    <t>Lofthouse, Nathan</t>
  </si>
  <si>
    <t>Charlton, Emilia</t>
  </si>
  <si>
    <t>Bass, Nathan</t>
  </si>
  <si>
    <t>Atkinson, Emelia</t>
  </si>
  <si>
    <t>Halliday, Finlay</t>
  </si>
  <si>
    <t>Mcqueen, Amaya</t>
  </si>
  <si>
    <t>Whiteley, Finley</t>
  </si>
  <si>
    <t>Bailey, Eva</t>
  </si>
  <si>
    <t>Smith, Francesca</t>
  </si>
  <si>
    <t>Whiteley, Poppy</t>
  </si>
  <si>
    <t>Choules, Izzy</t>
  </si>
  <si>
    <t>Chochowska, Hanna</t>
  </si>
  <si>
    <t>Chung, Lucas</t>
  </si>
  <si>
    <t>Courts, Emma</t>
  </si>
  <si>
    <t>Nicholson, Summer</t>
  </si>
  <si>
    <t>Poynton, Jorgina</t>
  </si>
  <si>
    <t>Halliday, Eleanor</t>
  </si>
  <si>
    <t>Bailey, Richard</t>
  </si>
  <si>
    <t>Monk, Lily-Rose</t>
  </si>
  <si>
    <t>Bailey, Toby</t>
  </si>
  <si>
    <t>Geddes, Alasdair</t>
  </si>
  <si>
    <t xml:space="preserve">Sleight, Zara </t>
  </si>
  <si>
    <t>Rixon, Austin</t>
  </si>
  <si>
    <t xml:space="preserve">Jordan, Angeline </t>
  </si>
  <si>
    <t xml:space="preserve">Price, Oliver </t>
  </si>
  <si>
    <t>Williamson, Holly</t>
  </si>
  <si>
    <t xml:space="preserve">Williamson, Ben </t>
  </si>
  <si>
    <t xml:space="preserve"> Thynne , Fearne</t>
  </si>
  <si>
    <t xml:space="preserve">Price, Henry </t>
  </si>
  <si>
    <t>Bower, Natalia</t>
  </si>
  <si>
    <t xml:space="preserve">Cooke, Noah </t>
  </si>
  <si>
    <t>Bower, Amelie</t>
  </si>
  <si>
    <t>Sleight, James</t>
  </si>
  <si>
    <t>Walker, Rosie</t>
  </si>
  <si>
    <t>Brook, Oscar</t>
  </si>
  <si>
    <t xml:space="preserve">Stenson, Wilf </t>
  </si>
  <si>
    <t>Stenson, Jessica</t>
  </si>
  <si>
    <t>McKenna, Jake</t>
  </si>
  <si>
    <t>Honeyman, Eliza</t>
  </si>
  <si>
    <t>Andrews, Thomas</t>
  </si>
  <si>
    <t>Kennedy , Isla</t>
  </si>
  <si>
    <t>Price, Poppy</t>
  </si>
  <si>
    <t xml:space="preserve">Foden , Oliver </t>
  </si>
  <si>
    <t xml:space="preserve">Peckham, Faith </t>
  </si>
  <si>
    <t>Mansbridge, Evan</t>
  </si>
  <si>
    <t xml:space="preserve">Mansbridge, Ella </t>
  </si>
  <si>
    <t xml:space="preserve">Piggins, Ben </t>
  </si>
  <si>
    <t>Honeyman, Chloe</t>
  </si>
  <si>
    <t>Folwell, Elijah</t>
  </si>
  <si>
    <t>Thynne, Finlay</t>
  </si>
  <si>
    <t>Stephenson-Mangan, Erin</t>
  </si>
  <si>
    <t>Stephenson-Mangan, Peter</t>
  </si>
  <si>
    <t>Nicholson, Isla</t>
  </si>
  <si>
    <t>Lock, Harry</t>
  </si>
  <si>
    <t>Slatter, Edie</t>
  </si>
  <si>
    <t>Buchanan, Ethan</t>
  </si>
  <si>
    <t>Mazhambe, Briana</t>
  </si>
  <si>
    <t>Moore, James</t>
  </si>
  <si>
    <t>Hillerby, Rosa</t>
  </si>
  <si>
    <t>Horner, Joe</t>
  </si>
  <si>
    <t xml:space="preserve">King, Sophie </t>
  </si>
  <si>
    <t xml:space="preserve">Money, Jacub </t>
  </si>
  <si>
    <t>Thompson, Sophie</t>
  </si>
  <si>
    <t>Nicholson, Pippa</t>
  </si>
  <si>
    <t>Mudd, Heidi</t>
  </si>
  <si>
    <t>Woodcock, Ryan</t>
  </si>
  <si>
    <t>Moore, William</t>
  </si>
  <si>
    <t>Lobbe, Kyon</t>
  </si>
  <si>
    <t>Linford, Chester</t>
  </si>
  <si>
    <t>Cavanagh, Joshua</t>
  </si>
  <si>
    <t>Windell, Hattie</t>
  </si>
  <si>
    <t>Shea, Gracie</t>
  </si>
  <si>
    <t>Mazhambe, Abigail</t>
  </si>
  <si>
    <t>Mccarthy, Matthew</t>
  </si>
  <si>
    <t>Swinney, Hazel</t>
  </si>
  <si>
    <t>Shea, Sophia</t>
  </si>
  <si>
    <t>Oxley, Ella</t>
  </si>
  <si>
    <t>Kandoussi, Amin</t>
  </si>
  <si>
    <t>Hillerby, Emilia</t>
  </si>
  <si>
    <t>Thomas, Jessica</t>
  </si>
  <si>
    <t>French, Dan</t>
  </si>
  <si>
    <t>Todd, Scarlett</t>
  </si>
  <si>
    <t>Randall, Max</t>
  </si>
  <si>
    <t>Arnold, Emma</t>
  </si>
  <si>
    <t>Thomas, Benjamin</t>
  </si>
  <si>
    <t>Woodgate, Martha</t>
  </si>
  <si>
    <t>French, Grayson</t>
  </si>
  <si>
    <t>Cook, Emily</t>
  </si>
  <si>
    <t>Price, Henry</t>
  </si>
  <si>
    <t>Callander, Florence</t>
  </si>
  <si>
    <t>Price, George</t>
  </si>
  <si>
    <t>O'shea, Emilia</t>
  </si>
  <si>
    <t>Colvin, Haleem</t>
  </si>
  <si>
    <t>Zampini, Mariairene</t>
  </si>
  <si>
    <t>Titley, Oliver</t>
  </si>
  <si>
    <t>Price, Matthew</t>
  </si>
  <si>
    <t>Randall, Maggie</t>
  </si>
  <si>
    <t>Rowland, Myles</t>
  </si>
  <si>
    <t>Crosby, Darcy</t>
  </si>
  <si>
    <t>Tinkler, Tarryn</t>
  </si>
  <si>
    <t>Chung, Audrey</t>
  </si>
  <si>
    <t>Hutchinson, Evaleigh</t>
  </si>
  <si>
    <t>Price, Frederick</t>
  </si>
  <si>
    <t>Peebles, Evie</t>
  </si>
  <si>
    <t>003102</t>
  </si>
  <si>
    <t>Sydney Dearlove</t>
  </si>
  <si>
    <t>003229</t>
  </si>
  <si>
    <t>Charlie Schofield</t>
  </si>
  <si>
    <t>003601</t>
  </si>
  <si>
    <t>Rosa Hillerby</t>
  </si>
  <si>
    <t>003315</t>
  </si>
  <si>
    <t>Finn Schofield</t>
  </si>
  <si>
    <t>003016</t>
  </si>
  <si>
    <t>Charlie Scofield</t>
  </si>
  <si>
    <t>020984</t>
  </si>
  <si>
    <t>2.09.84</t>
  </si>
  <si>
    <t>1.52.71</t>
  </si>
  <si>
    <t>2.14.38</t>
  </si>
  <si>
    <t>020497</t>
  </si>
  <si>
    <t>2.04.97</t>
  </si>
  <si>
    <t>003129</t>
  </si>
  <si>
    <t>Edie Slatter</t>
  </si>
  <si>
    <t>004022</t>
  </si>
  <si>
    <t>Oliver Foden</t>
  </si>
  <si>
    <t>003020</t>
  </si>
  <si>
    <t>Peter Stephenson-Mangan</t>
  </si>
  <si>
    <t>002826</t>
  </si>
  <si>
    <t>Edward Jiang</t>
  </si>
  <si>
    <t>003390</t>
  </si>
  <si>
    <t>Hannah Bettinson</t>
  </si>
  <si>
    <t>2.19.01</t>
  </si>
  <si>
    <t>020940</t>
  </si>
  <si>
    <t>2.09.40</t>
  </si>
  <si>
    <t>010748</t>
  </si>
  <si>
    <t>1.07.48</t>
  </si>
  <si>
    <t>1.04.91</t>
  </si>
  <si>
    <t>021388</t>
  </si>
  <si>
    <t>2.13.88</t>
  </si>
  <si>
    <t>020289</t>
  </si>
  <si>
    <t>2.02.89</t>
  </si>
  <si>
    <t>003039</t>
  </si>
  <si>
    <t>Emily Schofield</t>
  </si>
  <si>
    <t>003297</t>
  </si>
  <si>
    <t>005091</t>
  </si>
  <si>
    <t>Isla Kennedy</t>
  </si>
  <si>
    <t>004724</t>
  </si>
  <si>
    <t>Finlay Hallliday</t>
  </si>
  <si>
    <t>Benjamin Thomas</t>
  </si>
  <si>
    <t>015799</t>
  </si>
  <si>
    <t>1.57.99</t>
  </si>
  <si>
    <t>1.41.74</t>
  </si>
  <si>
    <t>023658</t>
  </si>
  <si>
    <t>2.36.58</t>
  </si>
  <si>
    <t>022641</t>
  </si>
  <si>
    <t>2.26.41</t>
  </si>
  <si>
    <t>003948</t>
  </si>
  <si>
    <t>Jennifer Dodds</t>
  </si>
  <si>
    <t>003680</t>
  </si>
  <si>
    <t>020592</t>
  </si>
  <si>
    <t>2.05.35</t>
  </si>
  <si>
    <t>015759</t>
  </si>
  <si>
    <t>1.57.59</t>
  </si>
  <si>
    <t>1.20.60</t>
  </si>
  <si>
    <t>1.17.45</t>
  </si>
  <si>
    <t>020304</t>
  </si>
  <si>
    <t>2.03.04</t>
  </si>
  <si>
    <t>015176</t>
  </si>
  <si>
    <t>1.51.76</t>
  </si>
  <si>
    <t>2x1 + 8x2</t>
  </si>
  <si>
    <t>042833</t>
  </si>
  <si>
    <t>4.28.33</t>
  </si>
  <si>
    <t>6th</t>
  </si>
  <si>
    <t>Eston Leisure Centre</t>
  </si>
  <si>
    <t/>
  </si>
  <si>
    <t>002952</t>
  </si>
  <si>
    <t>002651</t>
  </si>
  <si>
    <t>10.4.5</t>
  </si>
  <si>
    <t>Arm movements not simultaneous</t>
  </si>
  <si>
    <t>Early start</t>
  </si>
  <si>
    <t>Arm Movemnent non simultaneous</t>
  </si>
  <si>
    <t>T3</t>
  </si>
  <si>
    <t>Early Takeover</t>
  </si>
  <si>
    <t>T2</t>
  </si>
  <si>
    <t>Start before Signal</t>
  </si>
  <si>
    <t>One Handed touch on turn</t>
  </si>
  <si>
    <t>Early Take over</t>
  </si>
  <si>
    <t>Arm Movement not simultaneous</t>
  </si>
  <si>
    <t>RECORD</t>
  </si>
  <si>
    <t>Lucas Chung</t>
  </si>
  <si>
    <t>Smith, Louis</t>
  </si>
  <si>
    <t>Charlton, Sophie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</si>
</sst>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mm:ss.00"/>
    <numFmt numFmtId="166" formatCode="00"/>
    <numFmt numFmtId="167" formatCode="0.0"/>
  </numFmts>
  <fonts count="7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</font>
    <font>
      <sz val="11"/>
      <color indexed="8"/>
      <name val="Calibri"/>
    </font>
    <font>
      <sz val="12"/>
      <name val="Arial"/>
    </font>
    <font>
      <sz val="10"/>
      <color theme="1"/>
      <name val="Arial"/>
      <family val="2"/>
    </font>
    <font>
      <b/>
      <sz val="7.5"/>
      <name val="Arial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0"/>
      <name val="Arial"/>
      <family val="2"/>
      <charset val="1"/>
    </font>
    <font>
      <sz val="12"/>
      <color rgb="FFFA7D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1"/>
      <color theme="1"/>
      <name val="Calibri"/>
      <scheme val="minor"/>
    </font>
    <font>
      <i/>
      <sz val="9"/>
      <name val="Arial"/>
      <family val="2"/>
    </font>
    <font>
      <sz val="11"/>
      <color rgb="FF242424"/>
      <name val="Aptos Narrow"/>
      <family val="2"/>
    </font>
    <font>
      <sz val="10"/>
      <color indexed="8"/>
      <name val="Arial"/>
      <family val="2"/>
    </font>
    <font>
      <sz val="9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</fills>
  <borders count="20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3">
    <xf numFmtId="0" fontId="0" fillId="0" borderId="0"/>
    <xf numFmtId="0" fontId="23" fillId="0" borderId="1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35" fillId="0" borderId="0"/>
    <xf numFmtId="0" fontId="30" fillId="0" borderId="0"/>
    <xf numFmtId="0" fontId="35" fillId="0" borderId="0"/>
    <xf numFmtId="0" fontId="32" fillId="0" borderId="0" applyNumberFormat="0" applyFill="0" applyBorder="0" applyProtection="0"/>
    <xf numFmtId="0" fontId="26" fillId="0" borderId="0"/>
    <xf numFmtId="0" fontId="36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38" fillId="0" borderId="0"/>
    <xf numFmtId="0" fontId="11" fillId="0" borderId="0" applyNumberFormat="0" applyFill="0" applyBorder="0" applyProtection="0"/>
    <xf numFmtId="0" fontId="45" fillId="0" borderId="0"/>
    <xf numFmtId="0" fontId="10" fillId="0" borderId="0"/>
    <xf numFmtId="0" fontId="46" fillId="0" borderId="0" applyNumberFormat="0" applyFill="0" applyBorder="0" applyProtection="0"/>
    <xf numFmtId="0" fontId="47" fillId="0" borderId="0"/>
    <xf numFmtId="0" fontId="9" fillId="0" borderId="0"/>
    <xf numFmtId="0" fontId="29" fillId="0" borderId="0"/>
    <xf numFmtId="0" fontId="11" fillId="0" borderId="0" applyNumberFormat="0" applyFill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8" fillId="0" borderId="0"/>
    <xf numFmtId="0" fontId="11" fillId="0" borderId="0" applyNumberFormat="0" applyFill="0" applyBorder="0" applyProtection="0"/>
    <xf numFmtId="0" fontId="2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61" fillId="0" borderId="34" applyProtection="0"/>
    <xf numFmtId="0" fontId="61" fillId="0" borderId="34" applyProtection="0"/>
    <xf numFmtId="0" fontId="62" fillId="0" borderId="0"/>
    <xf numFmtId="0" fontId="63" fillId="0" borderId="0"/>
    <xf numFmtId="0" fontId="62" fillId="0" borderId="0"/>
    <xf numFmtId="0" fontId="64" fillId="0" borderId="0" applyBorder="0" applyProtection="0"/>
    <xf numFmtId="0" fontId="64" fillId="0" borderId="0" applyBorder="0" applyProtection="0"/>
    <xf numFmtId="0" fontId="64" fillId="0" borderId="0"/>
    <xf numFmtId="0" fontId="65" fillId="0" borderId="0" applyBorder="0" applyProtection="0"/>
    <xf numFmtId="0" fontId="64" fillId="0" borderId="0"/>
    <xf numFmtId="0" fontId="60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7" fillId="0" borderId="0"/>
    <xf numFmtId="0" fontId="67" fillId="0" borderId="0"/>
    <xf numFmtId="0" fontId="64" fillId="0" borderId="0"/>
    <xf numFmtId="0" fontId="67" fillId="0" borderId="0"/>
    <xf numFmtId="0" fontId="68" fillId="0" borderId="0"/>
    <xf numFmtId="0" fontId="2" fillId="0" borderId="0"/>
    <xf numFmtId="0" fontId="2" fillId="0" borderId="0"/>
    <xf numFmtId="0" fontId="1" fillId="0" borderId="0"/>
  </cellStyleXfs>
  <cellXfs count="693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 applyProtection="1">
      <protection locked="0"/>
    </xf>
    <xf numFmtId="15" fontId="12" fillId="0" borderId="0" xfId="0" applyNumberFormat="1" applyFont="1"/>
    <xf numFmtId="0" fontId="16" fillId="0" borderId="0" xfId="0" applyFont="1"/>
    <xf numFmtId="0" fontId="12" fillId="0" borderId="1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5" fillId="0" borderId="0" xfId="0" applyFont="1"/>
    <xf numFmtId="165" fontId="15" fillId="0" borderId="0" xfId="0" applyNumberFormat="1" applyFont="1" applyProtection="1">
      <protection locked="0"/>
    </xf>
    <xf numFmtId="1" fontId="15" fillId="0" borderId="0" xfId="0" applyNumberFormat="1" applyFont="1"/>
    <xf numFmtId="165" fontId="12" fillId="0" borderId="0" xfId="0" applyNumberFormat="1" applyFont="1"/>
    <xf numFmtId="2" fontId="14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horizontal="center"/>
    </xf>
    <xf numFmtId="0" fontId="20" fillId="0" borderId="0" xfId="0" applyFont="1"/>
    <xf numFmtId="0" fontId="27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29" fillId="0" borderId="0" xfId="0" applyFont="1"/>
    <xf numFmtId="0" fontId="14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24" fillId="0" borderId="0" xfId="0" applyNumberFormat="1" applyFont="1"/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49" fillId="2" borderId="36" xfId="0" applyFont="1" applyFill="1" applyBorder="1" applyAlignment="1">
      <alignment horizontal="left" vertical="top" wrapText="1"/>
    </xf>
    <xf numFmtId="167" fontId="51" fillId="0" borderId="36" xfId="0" applyNumberFormat="1" applyFont="1" applyBorder="1" applyAlignment="1">
      <alignment horizontal="center" vertical="top" shrinkToFit="1"/>
    </xf>
    <xf numFmtId="0" fontId="52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wrapText="1"/>
    </xf>
    <xf numFmtId="0" fontId="0" fillId="0" borderId="36" xfId="0" applyBorder="1" applyAlignment="1">
      <alignment horizontal="left" vertical="top" wrapText="1"/>
    </xf>
    <xf numFmtId="2" fontId="51" fillId="0" borderId="36" xfId="0" applyNumberFormat="1" applyFont="1" applyBorder="1" applyAlignment="1">
      <alignment horizontal="center" vertical="top" shrinkToFi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center" wrapText="1"/>
    </xf>
    <xf numFmtId="0" fontId="52" fillId="0" borderId="36" xfId="0" applyFont="1" applyBorder="1" applyAlignment="1">
      <alignment horizontal="center" vertical="top" wrapText="1"/>
    </xf>
    <xf numFmtId="0" fontId="0" fillId="0" borderId="36" xfId="0" applyBorder="1" applyAlignment="1">
      <alignment horizontal="center" wrapText="1"/>
    </xf>
    <xf numFmtId="2" fontId="14" fillId="0" borderId="22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22" fillId="0" borderId="29" xfId="12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 wrapText="1"/>
    </xf>
    <xf numFmtId="1" fontId="0" fillId="0" borderId="0" xfId="0" applyNumberFormat="1"/>
    <xf numFmtId="0" fontId="15" fillId="0" borderId="0" xfId="0" applyFont="1" applyAlignment="1" applyProtection="1">
      <alignment horizontal="center"/>
      <protection locked="0"/>
    </xf>
    <xf numFmtId="0" fontId="56" fillId="0" borderId="0" xfId="0" applyFont="1" applyAlignment="1">
      <alignment wrapText="1"/>
    </xf>
    <xf numFmtId="0" fontId="50" fillId="2" borderId="36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165" fontId="57" fillId="0" borderId="0" xfId="0" applyNumberFormat="1" applyFont="1" applyAlignment="1">
      <alignment horizontal="center"/>
    </xf>
    <xf numFmtId="2" fontId="57" fillId="0" borderId="0" xfId="0" applyNumberFormat="1" applyFont="1" applyAlignment="1">
      <alignment horizontal="center"/>
    </xf>
    <xf numFmtId="1" fontId="57" fillId="0" borderId="0" xfId="0" applyNumberFormat="1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13" fillId="0" borderId="35" xfId="0" applyFont="1" applyBorder="1" applyAlignment="1" applyProtection="1">
      <alignment horizontal="center" vertical="center"/>
      <protection locked="0"/>
    </xf>
    <xf numFmtId="164" fontId="58" fillId="0" borderId="0" xfId="0" applyNumberFormat="1" applyFont="1" applyAlignment="1">
      <alignment horizontal="center"/>
    </xf>
    <xf numFmtId="164" fontId="58" fillId="0" borderId="0" xfId="0" applyNumberFormat="1" applyFont="1" applyAlignment="1">
      <alignment horizontal="center" wrapText="1"/>
    </xf>
    <xf numFmtId="164" fontId="59" fillId="0" borderId="0" xfId="0" applyNumberFormat="1" applyFont="1" applyAlignment="1">
      <alignment horizontal="center"/>
    </xf>
    <xf numFmtId="0" fontId="15" fillId="0" borderId="0" xfId="0" applyFont="1" applyProtection="1">
      <protection locked="0"/>
    </xf>
    <xf numFmtId="165" fontId="15" fillId="0" borderId="0" xfId="0" applyNumberFormat="1" applyFont="1" applyAlignment="1" applyProtection="1">
      <alignment horizontal="center"/>
      <protection locked="0"/>
    </xf>
    <xf numFmtId="0" fontId="0" fillId="0" borderId="52" xfId="0" applyBorder="1" applyAlignment="1">
      <alignment horizontal="center"/>
    </xf>
    <xf numFmtId="0" fontId="0" fillId="0" borderId="6" xfId="0" applyBorder="1" applyAlignment="1">
      <alignment horizontal="center"/>
    </xf>
    <xf numFmtId="164" fontId="5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64" fontId="58" fillId="0" borderId="0" xfId="0" applyNumberFormat="1" applyFont="1" applyAlignment="1">
      <alignment horizontal="center" vertical="center" wrapText="1"/>
    </xf>
    <xf numFmtId="164" fontId="59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5" fontId="1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5" xfId="0" applyFont="1" applyBorder="1" applyAlignment="1">
      <alignment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7" fillId="0" borderId="58" xfId="0" applyNumberFormat="1" applyFont="1" applyBorder="1" applyAlignment="1">
      <alignment horizontal="center" vertical="center"/>
    </xf>
    <xf numFmtId="164" fontId="17" fillId="0" borderId="59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16" fillId="0" borderId="58" xfId="0" applyFont="1" applyBorder="1" applyAlignment="1">
      <alignment vertical="center"/>
    </xf>
    <xf numFmtId="0" fontId="12" fillId="0" borderId="58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left" vertical="center" wrapText="1"/>
    </xf>
    <xf numFmtId="0" fontId="12" fillId="0" borderId="77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textRotation="90"/>
    </xf>
    <xf numFmtId="0" fontId="17" fillId="0" borderId="61" xfId="0" applyFont="1" applyBorder="1" applyAlignment="1">
      <alignment horizontal="center" vertical="center" textRotation="90"/>
    </xf>
    <xf numFmtId="0" fontId="16" fillId="0" borderId="81" xfId="0" applyFont="1" applyBorder="1" applyAlignment="1">
      <alignment horizontal="center" textRotation="90"/>
    </xf>
    <xf numFmtId="0" fontId="16" fillId="0" borderId="60" xfId="0" applyFont="1" applyBorder="1" applyAlignment="1">
      <alignment horizontal="center" textRotation="90"/>
    </xf>
    <xf numFmtId="0" fontId="17" fillId="0" borderId="69" xfId="0" applyFont="1" applyBorder="1" applyAlignment="1">
      <alignment horizontal="center" textRotation="90"/>
    </xf>
    <xf numFmtId="0" fontId="17" fillId="0" borderId="61" xfId="0" applyFont="1" applyBorder="1" applyAlignment="1">
      <alignment horizontal="center" textRotation="90"/>
    </xf>
    <xf numFmtId="0" fontId="16" fillId="0" borderId="68" xfId="0" applyFont="1" applyBorder="1" applyAlignment="1">
      <alignment horizontal="center" textRotation="90"/>
    </xf>
    <xf numFmtId="0" fontId="0" fillId="0" borderId="75" xfId="0" applyBorder="1" applyAlignment="1">
      <alignment horizontal="center"/>
    </xf>
    <xf numFmtId="0" fontId="0" fillId="0" borderId="78" xfId="0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56" fillId="0" borderId="0" xfId="0" applyFont="1"/>
    <xf numFmtId="0" fontId="42" fillId="0" borderId="0" xfId="0" applyFont="1"/>
    <xf numFmtId="2" fontId="40" fillId="0" borderId="0" xfId="0" applyNumberFormat="1" applyFont="1"/>
    <xf numFmtId="0" fontId="40" fillId="0" borderId="0" xfId="0" applyFont="1" applyAlignment="1">
      <alignment horizontal="center"/>
    </xf>
    <xf numFmtId="2" fontId="56" fillId="0" borderId="0" xfId="0" applyNumberFormat="1" applyFont="1"/>
    <xf numFmtId="2" fontId="42" fillId="0" borderId="0" xfId="0" applyNumberFormat="1" applyFont="1"/>
    <xf numFmtId="0" fontId="22" fillId="0" borderId="0" xfId="43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0" fontId="22" fillId="0" borderId="0" xfId="43" applyFont="1" applyAlignment="1" applyProtection="1">
      <alignment horizontal="left" vertical="center"/>
      <protection locked="0"/>
    </xf>
    <xf numFmtId="0" fontId="0" fillId="0" borderId="0" xfId="0" quotePrefix="1" applyAlignment="1">
      <alignment horizontal="left"/>
    </xf>
    <xf numFmtId="0" fontId="0" fillId="0" borderId="0" xfId="0" quotePrefix="1"/>
    <xf numFmtId="1" fontId="12" fillId="0" borderId="0" xfId="0" applyNumberFormat="1" applyFont="1" applyAlignment="1">
      <alignment horizontal="center"/>
    </xf>
    <xf numFmtId="1" fontId="15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22" fillId="3" borderId="22" xfId="12" applyFont="1" applyFill="1" applyBorder="1" applyAlignment="1" applyProtection="1">
      <alignment horizontal="center" vertical="center"/>
      <protection locked="0"/>
    </xf>
    <xf numFmtId="165" fontId="15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2" fontId="12" fillId="0" borderId="38" xfId="1" applyNumberFormat="1" applyFont="1" applyFill="1" applyBorder="1" applyAlignment="1" applyProtection="1">
      <alignment horizontal="center" vertical="center"/>
    </xf>
    <xf numFmtId="2" fontId="12" fillId="0" borderId="0" xfId="1" applyNumberFormat="1" applyFont="1" applyFill="1" applyBorder="1" applyAlignment="1" applyProtection="1">
      <alignment horizontal="center" vertical="center"/>
    </xf>
    <xf numFmtId="2" fontId="12" fillId="0" borderId="24" xfId="1" applyNumberFormat="1" applyFont="1" applyFill="1" applyBorder="1" applyAlignment="1" applyProtection="1">
      <alignment horizontal="center" vertical="center"/>
    </xf>
    <xf numFmtId="2" fontId="12" fillId="0" borderId="42" xfId="1" applyNumberFormat="1" applyFont="1" applyFill="1" applyBorder="1" applyAlignment="1" applyProtection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48" fillId="0" borderId="88" xfId="0" applyFont="1" applyBorder="1" applyAlignment="1">
      <alignment horizontal="center" vertical="center" wrapText="1"/>
    </xf>
    <xf numFmtId="1" fontId="22" fillId="4" borderId="88" xfId="49" applyNumberFormat="1" applyFont="1" applyFill="1" applyBorder="1" applyAlignment="1" applyProtection="1">
      <alignment horizontal="center" vertical="center"/>
      <protection locked="0"/>
    </xf>
    <xf numFmtId="0" fontId="22" fillId="3" borderId="88" xfId="12" applyFont="1" applyFill="1" applyBorder="1" applyAlignment="1" applyProtection="1">
      <alignment horizontal="center" vertical="center"/>
      <protection locked="0"/>
    </xf>
    <xf numFmtId="2" fontId="14" fillId="0" borderId="88" xfId="0" applyNumberFormat="1" applyFont="1" applyBorder="1" applyAlignment="1">
      <alignment horizontal="center" vertical="center"/>
    </xf>
    <xf numFmtId="16" fontId="12" fillId="0" borderId="88" xfId="0" applyNumberFormat="1" applyFont="1" applyBorder="1" applyAlignment="1">
      <alignment horizontal="center" vertical="center"/>
    </xf>
    <xf numFmtId="0" fontId="22" fillId="0" borderId="89" xfId="12" applyFont="1" applyBorder="1" applyAlignment="1" applyProtection="1">
      <alignment horizontal="center" vertical="center"/>
      <protection locked="0"/>
    </xf>
    <xf numFmtId="165" fontId="12" fillId="0" borderId="88" xfId="0" applyNumberFormat="1" applyFont="1" applyBorder="1" applyAlignment="1" applyProtection="1">
      <alignment horizontal="center" vertical="center"/>
      <protection locked="0"/>
    </xf>
    <xf numFmtId="0" fontId="22" fillId="0" borderId="89" xfId="12" applyFont="1" applyBorder="1" applyAlignment="1">
      <alignment horizontal="center" vertical="center"/>
    </xf>
    <xf numFmtId="0" fontId="12" fillId="0" borderId="89" xfId="12" applyFont="1" applyBorder="1" applyAlignment="1" applyProtection="1">
      <alignment horizontal="center" vertical="center"/>
      <protection locked="0"/>
    </xf>
    <xf numFmtId="0" fontId="12" fillId="0" borderId="88" xfId="90" applyFont="1" applyBorder="1" applyAlignment="1" applyProtection="1">
      <alignment horizontal="center" vertical="center"/>
      <protection locked="0"/>
    </xf>
    <xf numFmtId="0" fontId="22" fillId="0" borderId="88" xfId="90" applyFont="1" applyBorder="1" applyAlignment="1">
      <alignment horizontal="center" vertical="center"/>
    </xf>
    <xf numFmtId="0" fontId="12" fillId="0" borderId="89" xfId="12" applyFont="1" applyBorder="1" applyAlignment="1">
      <alignment horizontal="center" vertical="center"/>
    </xf>
    <xf numFmtId="0" fontId="12" fillId="0" borderId="88" xfId="9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2" fillId="0" borderId="90" xfId="12" applyFont="1" applyBorder="1" applyAlignment="1" applyProtection="1">
      <alignment horizontal="center" vertical="center"/>
      <protection locked="0"/>
    </xf>
    <xf numFmtId="1" fontId="22" fillId="4" borderId="22" xfId="49" applyNumberFormat="1" applyFont="1" applyFill="1" applyBorder="1" applyAlignment="1" applyProtection="1">
      <alignment horizontal="center" vertical="center"/>
      <protection locked="0"/>
    </xf>
    <xf numFmtId="0" fontId="12" fillId="0" borderId="22" xfId="90" applyFont="1" applyBorder="1" applyAlignment="1">
      <alignment horizontal="center" vertical="center"/>
    </xf>
    <xf numFmtId="0" fontId="22" fillId="0" borderId="22" xfId="90" applyFont="1" applyBorder="1" applyAlignment="1">
      <alignment horizontal="center" vertical="center"/>
    </xf>
    <xf numFmtId="0" fontId="12" fillId="0" borderId="92" xfId="90" applyFont="1" applyBorder="1" applyAlignment="1">
      <alignment horizontal="center" vertical="center"/>
    </xf>
    <xf numFmtId="1" fontId="12" fillId="0" borderId="93" xfId="0" applyNumberFormat="1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48" fillId="0" borderId="94" xfId="0" applyFont="1" applyBorder="1" applyAlignment="1">
      <alignment horizontal="center" vertical="center" wrapText="1"/>
    </xf>
    <xf numFmtId="16" fontId="12" fillId="0" borderId="94" xfId="0" applyNumberFormat="1" applyFont="1" applyBorder="1" applyAlignment="1">
      <alignment horizontal="center" vertical="center"/>
    </xf>
    <xf numFmtId="0" fontId="22" fillId="0" borderId="95" xfId="90" applyFont="1" applyBorder="1" applyAlignment="1" applyProtection="1">
      <alignment horizontal="center" vertical="center"/>
      <protection locked="0"/>
    </xf>
    <xf numFmtId="165" fontId="12" fillId="0" borderId="94" xfId="0" applyNumberFormat="1" applyFont="1" applyBorder="1" applyAlignment="1" applyProtection="1">
      <alignment horizontal="center" vertical="center"/>
      <protection locked="0"/>
    </xf>
    <xf numFmtId="0" fontId="22" fillId="0" borderId="95" xfId="90" applyFont="1" applyBorder="1" applyAlignment="1">
      <alignment horizontal="center" vertical="center"/>
    </xf>
    <xf numFmtId="0" fontId="12" fillId="0" borderId="95" xfId="90" applyFont="1" applyBorder="1" applyAlignment="1" applyProtection="1">
      <alignment horizontal="center" vertical="center"/>
      <protection locked="0"/>
    </xf>
    <xf numFmtId="0" fontId="12" fillId="0" borderId="94" xfId="90" applyFont="1" applyBorder="1" applyAlignment="1" applyProtection="1">
      <alignment horizontal="center" vertical="center"/>
      <protection locked="0"/>
    </xf>
    <xf numFmtId="0" fontId="22" fillId="0" borderId="94" xfId="90" applyFont="1" applyBorder="1" applyAlignment="1">
      <alignment horizontal="center" vertical="center"/>
    </xf>
    <xf numFmtId="0" fontId="12" fillId="0" borderId="95" xfId="90" applyFont="1" applyBorder="1" applyAlignment="1">
      <alignment horizontal="center" vertical="center"/>
    </xf>
    <xf numFmtId="0" fontId="12" fillId="0" borderId="94" xfId="90" applyFont="1" applyBorder="1" applyAlignment="1">
      <alignment horizontal="center" vertical="center"/>
    </xf>
    <xf numFmtId="0" fontId="22" fillId="0" borderId="98" xfId="90" applyFont="1" applyBorder="1" applyAlignment="1" applyProtection="1">
      <alignment horizontal="center" vertical="center"/>
      <protection locked="0"/>
    </xf>
    <xf numFmtId="0" fontId="22" fillId="0" borderId="90" xfId="90" applyFont="1" applyBorder="1" applyAlignment="1" applyProtection="1">
      <alignment horizontal="center" vertical="center"/>
      <protection locked="0"/>
    </xf>
    <xf numFmtId="0" fontId="12" fillId="0" borderId="105" xfId="90" applyFont="1" applyBorder="1" applyAlignment="1">
      <alignment horizontal="center" vertical="center"/>
    </xf>
    <xf numFmtId="0" fontId="22" fillId="3" borderId="22" xfId="90" applyFont="1" applyFill="1" applyBorder="1" applyAlignment="1" applyProtection="1">
      <alignment horizontal="center" vertical="center"/>
      <protection locked="0"/>
    </xf>
    <xf numFmtId="2" fontId="14" fillId="0" borderId="23" xfId="0" applyNumberFormat="1" applyFont="1" applyBorder="1" applyAlignment="1">
      <alignment horizontal="center" vertical="center"/>
    </xf>
    <xf numFmtId="1" fontId="12" fillId="0" borderId="106" xfId="0" applyNumberFormat="1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2" fillId="0" borderId="107" xfId="0" applyFont="1" applyBorder="1" applyAlignment="1">
      <alignment horizontal="center" vertical="center"/>
    </xf>
    <xf numFmtId="0" fontId="48" fillId="0" borderId="107" xfId="0" applyFont="1" applyBorder="1" applyAlignment="1">
      <alignment horizontal="center" vertical="center" wrapText="1"/>
    </xf>
    <xf numFmtId="1" fontId="70" fillId="4" borderId="107" xfId="49" applyNumberFormat="1" applyFont="1" applyFill="1" applyBorder="1" applyAlignment="1" applyProtection="1">
      <alignment horizontal="center" vertical="center"/>
      <protection locked="0"/>
    </xf>
    <xf numFmtId="0" fontId="22" fillId="3" borderId="107" xfId="90" applyFont="1" applyFill="1" applyBorder="1" applyAlignment="1" applyProtection="1">
      <alignment horizontal="center" vertical="center"/>
      <protection locked="0"/>
    </xf>
    <xf numFmtId="0" fontId="14" fillId="0" borderId="108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16" fontId="12" fillId="0" borderId="108" xfId="0" applyNumberFormat="1" applyFont="1" applyBorder="1" applyAlignment="1">
      <alignment horizontal="center" vertical="center"/>
    </xf>
    <xf numFmtId="0" fontId="48" fillId="0" borderId="108" xfId="0" applyFont="1" applyBorder="1" applyAlignment="1">
      <alignment horizontal="center" vertical="center" wrapText="1"/>
    </xf>
    <xf numFmtId="1" fontId="22" fillId="4" borderId="108" xfId="49" applyNumberFormat="1" applyFont="1" applyFill="1" applyBorder="1" applyAlignment="1" applyProtection="1">
      <alignment horizontal="center" vertical="center"/>
      <protection locked="0"/>
    </xf>
    <xf numFmtId="0" fontId="22" fillId="3" borderId="108" xfId="90" applyFont="1" applyFill="1" applyBorder="1" applyAlignment="1" applyProtection="1">
      <alignment horizontal="center" vertical="center"/>
      <protection locked="0"/>
    </xf>
    <xf numFmtId="0" fontId="14" fillId="0" borderId="110" xfId="0" applyFont="1" applyBorder="1" applyAlignment="1">
      <alignment horizontal="center" vertical="center"/>
    </xf>
    <xf numFmtId="0" fontId="12" fillId="0" borderId="110" xfId="0" applyFont="1" applyBorder="1" applyAlignment="1">
      <alignment horizontal="center" vertical="center"/>
    </xf>
    <xf numFmtId="0" fontId="48" fillId="0" borderId="110" xfId="0" applyFont="1" applyBorder="1" applyAlignment="1">
      <alignment horizontal="center" vertical="center" wrapText="1"/>
    </xf>
    <xf numFmtId="1" fontId="22" fillId="4" borderId="110" xfId="49" applyNumberFormat="1" applyFont="1" applyFill="1" applyBorder="1" applyAlignment="1" applyProtection="1">
      <alignment horizontal="center" vertical="center"/>
      <protection locked="0"/>
    </xf>
    <xf numFmtId="0" fontId="22" fillId="3" borderId="110" xfId="90" applyFont="1" applyFill="1" applyBorder="1" applyAlignment="1" applyProtection="1">
      <alignment horizontal="center" vertical="center"/>
      <protection locked="0"/>
    </xf>
    <xf numFmtId="0" fontId="14" fillId="0" borderId="111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48" fillId="0" borderId="111" xfId="0" applyFont="1" applyBorder="1" applyAlignment="1">
      <alignment horizontal="center" vertical="center" wrapText="1"/>
    </xf>
    <xf numFmtId="1" fontId="22" fillId="4" borderId="111" xfId="49" applyNumberFormat="1" applyFont="1" applyFill="1" applyBorder="1" applyAlignment="1" applyProtection="1">
      <alignment horizontal="center" vertical="center"/>
      <protection locked="0"/>
    </xf>
    <xf numFmtId="0" fontId="22" fillId="3" borderId="111" xfId="90" applyFont="1" applyFill="1" applyBorder="1" applyAlignment="1" applyProtection="1">
      <alignment horizontal="center" vertical="center"/>
      <protection locked="0"/>
    </xf>
    <xf numFmtId="0" fontId="14" fillId="0" borderId="113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48" fillId="0" borderId="113" xfId="0" applyFont="1" applyBorder="1" applyAlignment="1">
      <alignment horizontal="center" vertical="center" wrapText="1"/>
    </xf>
    <xf numFmtId="1" fontId="22" fillId="4" borderId="113" xfId="49" applyNumberFormat="1" applyFont="1" applyFill="1" applyBorder="1" applyAlignment="1" applyProtection="1">
      <alignment horizontal="center" vertical="center"/>
      <protection locked="0"/>
    </xf>
    <xf numFmtId="0" fontId="22" fillId="3" borderId="113" xfId="90" applyFont="1" applyFill="1" applyBorder="1" applyAlignment="1" applyProtection="1">
      <alignment horizontal="center" vertical="center"/>
      <protection locked="0"/>
    </xf>
    <xf numFmtId="0" fontId="14" fillId="0" borderId="114" xfId="0" applyFont="1" applyBorder="1" applyAlignment="1">
      <alignment horizontal="center" vertical="center"/>
    </xf>
    <xf numFmtId="0" fontId="12" fillId="0" borderId="114" xfId="0" applyFont="1" applyBorder="1" applyAlignment="1">
      <alignment horizontal="center" vertical="center"/>
    </xf>
    <xf numFmtId="0" fontId="48" fillId="0" borderId="114" xfId="0" applyFont="1" applyBorder="1" applyAlignment="1">
      <alignment horizontal="center" vertical="center" wrapText="1"/>
    </xf>
    <xf numFmtId="1" fontId="22" fillId="4" borderId="114" xfId="49" applyNumberFormat="1" applyFont="1" applyFill="1" applyBorder="1" applyAlignment="1" applyProtection="1">
      <alignment horizontal="center" vertical="center"/>
      <protection locked="0"/>
    </xf>
    <xf numFmtId="0" fontId="22" fillId="3" borderId="114" xfId="90" applyFont="1" applyFill="1" applyBorder="1" applyAlignment="1" applyProtection="1">
      <alignment horizontal="center" vertical="center"/>
      <protection locked="0"/>
    </xf>
    <xf numFmtId="0" fontId="14" fillId="0" borderId="115" xfId="0" applyFont="1" applyBorder="1" applyAlignment="1">
      <alignment horizontal="center" vertical="center"/>
    </xf>
    <xf numFmtId="0" fontId="12" fillId="0" borderId="115" xfId="0" applyFont="1" applyBorder="1" applyAlignment="1">
      <alignment horizontal="center" vertical="center"/>
    </xf>
    <xf numFmtId="0" fontId="48" fillId="0" borderId="115" xfId="0" applyFont="1" applyBorder="1" applyAlignment="1">
      <alignment horizontal="center" vertical="center" wrapText="1"/>
    </xf>
    <xf numFmtId="1" fontId="22" fillId="4" borderId="115" xfId="49" applyNumberFormat="1" applyFont="1" applyFill="1" applyBorder="1" applyAlignment="1" applyProtection="1">
      <alignment horizontal="center" vertical="center"/>
      <protection locked="0"/>
    </xf>
    <xf numFmtId="0" fontId="22" fillId="3" borderId="115" xfId="90" applyFont="1" applyFill="1" applyBorder="1" applyAlignment="1" applyProtection="1">
      <alignment horizontal="center" vertical="center"/>
      <protection locked="0"/>
    </xf>
    <xf numFmtId="0" fontId="14" fillId="0" borderId="116" xfId="0" applyFont="1" applyBorder="1" applyAlignment="1">
      <alignment horizontal="center" vertical="center"/>
    </xf>
    <xf numFmtId="0" fontId="12" fillId="0" borderId="116" xfId="0" applyFont="1" applyBorder="1" applyAlignment="1">
      <alignment horizontal="center" vertical="center"/>
    </xf>
    <xf numFmtId="0" fontId="48" fillId="0" borderId="116" xfId="0" applyFont="1" applyBorder="1" applyAlignment="1">
      <alignment horizontal="center" vertical="center" wrapText="1"/>
    </xf>
    <xf numFmtId="1" fontId="22" fillId="4" borderId="116" xfId="49" applyNumberFormat="1" applyFont="1" applyFill="1" applyBorder="1" applyAlignment="1" applyProtection="1">
      <alignment horizontal="center" vertical="center"/>
      <protection locked="0"/>
    </xf>
    <xf numFmtId="0" fontId="22" fillId="3" borderId="116" xfId="90" applyFont="1" applyFill="1" applyBorder="1" applyAlignment="1" applyProtection="1">
      <alignment horizontal="center" vertical="center"/>
      <protection locked="0"/>
    </xf>
    <xf numFmtId="0" fontId="14" fillId="0" borderId="117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0" fontId="48" fillId="0" borderId="117" xfId="0" applyFont="1" applyBorder="1" applyAlignment="1">
      <alignment horizontal="center" vertical="center" wrapText="1"/>
    </xf>
    <xf numFmtId="1" fontId="22" fillId="4" borderId="117" xfId="49" applyNumberFormat="1" applyFont="1" applyFill="1" applyBorder="1" applyAlignment="1" applyProtection="1">
      <alignment horizontal="center" vertical="center"/>
      <protection locked="0"/>
    </xf>
    <xf numFmtId="0" fontId="22" fillId="3" borderId="117" xfId="90" applyFont="1" applyFill="1" applyBorder="1" applyAlignment="1" applyProtection="1">
      <alignment horizontal="center" vertical="center"/>
      <protection locked="0"/>
    </xf>
    <xf numFmtId="0" fontId="14" fillId="0" borderId="118" xfId="0" applyFont="1" applyBorder="1" applyAlignment="1">
      <alignment horizontal="center" vertical="center"/>
    </xf>
    <xf numFmtId="0" fontId="12" fillId="0" borderId="118" xfId="0" applyFont="1" applyBorder="1" applyAlignment="1">
      <alignment horizontal="center" vertical="center"/>
    </xf>
    <xf numFmtId="0" fontId="48" fillId="0" borderId="118" xfId="0" applyFont="1" applyBorder="1" applyAlignment="1">
      <alignment horizontal="center" vertical="center" wrapText="1"/>
    </xf>
    <xf numFmtId="0" fontId="22" fillId="0" borderId="118" xfId="90" applyFont="1" applyBorder="1" applyAlignment="1" applyProtection="1">
      <alignment horizontal="center" vertical="center"/>
      <protection locked="0"/>
    </xf>
    <xf numFmtId="1" fontId="22" fillId="4" borderId="118" xfId="49" applyNumberFormat="1" applyFont="1" applyFill="1" applyBorder="1" applyAlignment="1" applyProtection="1">
      <alignment horizontal="center" vertical="center"/>
      <protection locked="0"/>
    </xf>
    <xf numFmtId="0" fontId="22" fillId="3" borderId="118" xfId="90" applyFont="1" applyFill="1" applyBorder="1" applyAlignment="1" applyProtection="1">
      <alignment horizontal="center" vertical="center"/>
      <protection locked="0"/>
    </xf>
    <xf numFmtId="165" fontId="26" fillId="0" borderId="118" xfId="0" applyNumberFormat="1" applyFont="1" applyBorder="1" applyAlignment="1" applyProtection="1">
      <alignment horizontal="center" vertical="center"/>
      <protection locked="0"/>
    </xf>
    <xf numFmtId="0" fontId="14" fillId="0" borderId="123" xfId="0" applyFont="1" applyBorder="1" applyAlignment="1">
      <alignment horizontal="center" vertical="center"/>
    </xf>
    <xf numFmtId="0" fontId="12" fillId="0" borderId="123" xfId="0" applyFont="1" applyBorder="1" applyAlignment="1">
      <alignment horizontal="center" vertical="center"/>
    </xf>
    <xf numFmtId="0" fontId="48" fillId="0" borderId="123" xfId="0" applyFont="1" applyBorder="1" applyAlignment="1">
      <alignment horizontal="center" vertical="center" wrapText="1"/>
    </xf>
    <xf numFmtId="0" fontId="22" fillId="0" borderId="123" xfId="90" applyFont="1" applyBorder="1" applyAlignment="1">
      <alignment horizontal="center" vertical="center"/>
    </xf>
    <xf numFmtId="1" fontId="22" fillId="4" borderId="123" xfId="49" applyNumberFormat="1" applyFont="1" applyFill="1" applyBorder="1" applyAlignment="1" applyProtection="1">
      <alignment horizontal="center" vertical="center"/>
      <protection locked="0"/>
    </xf>
    <xf numFmtId="0" fontId="22" fillId="3" borderId="123" xfId="90" applyFont="1" applyFill="1" applyBorder="1" applyAlignment="1" applyProtection="1">
      <alignment horizontal="center" vertical="center"/>
      <protection locked="0"/>
    </xf>
    <xf numFmtId="165" fontId="26" fillId="0" borderId="123" xfId="0" applyNumberFormat="1" applyFont="1" applyBorder="1" applyAlignment="1" applyProtection="1">
      <alignment horizontal="center" vertical="center"/>
      <protection locked="0"/>
    </xf>
    <xf numFmtId="0" fontId="22" fillId="0" borderId="123" xfId="90" applyFont="1" applyBorder="1" applyAlignment="1" applyProtection="1">
      <alignment horizontal="center" vertical="center"/>
      <protection locked="0"/>
    </xf>
    <xf numFmtId="0" fontId="12" fillId="0" borderId="123" xfId="90" applyFont="1" applyBorder="1" applyAlignment="1" applyProtection="1">
      <alignment horizontal="center" vertical="center"/>
      <protection locked="0"/>
    </xf>
    <xf numFmtId="0" fontId="26" fillId="0" borderId="123" xfId="91" applyFont="1" applyBorder="1" applyAlignment="1" applyProtection="1">
      <alignment horizontal="center" vertical="center"/>
      <protection locked="0"/>
    </xf>
    <xf numFmtId="0" fontId="71" fillId="0" borderId="123" xfId="91" applyFont="1" applyBorder="1" applyAlignment="1">
      <alignment horizontal="center" vertical="center"/>
    </xf>
    <xf numFmtId="0" fontId="12" fillId="0" borderId="123" xfId="90" applyFont="1" applyBorder="1" applyAlignment="1">
      <alignment horizontal="center" vertical="center"/>
    </xf>
    <xf numFmtId="0" fontId="26" fillId="0" borderId="123" xfId="91" applyFont="1" applyBorder="1" applyAlignment="1">
      <alignment horizontal="center" vertical="center"/>
    </xf>
    <xf numFmtId="0" fontId="14" fillId="0" borderId="128" xfId="0" applyFont="1" applyBorder="1" applyAlignment="1">
      <alignment horizontal="center" vertical="center"/>
    </xf>
    <xf numFmtId="0" fontId="12" fillId="0" borderId="128" xfId="0" applyFont="1" applyBorder="1" applyAlignment="1">
      <alignment horizontal="center" vertical="center"/>
    </xf>
    <xf numFmtId="0" fontId="48" fillId="0" borderId="128" xfId="0" applyFont="1" applyBorder="1" applyAlignment="1">
      <alignment horizontal="center" vertical="center" wrapText="1"/>
    </xf>
    <xf numFmtId="1" fontId="22" fillId="4" borderId="128" xfId="49" applyNumberFormat="1" applyFont="1" applyFill="1" applyBorder="1" applyAlignment="1" applyProtection="1">
      <alignment horizontal="center" vertical="center"/>
      <protection locked="0"/>
    </xf>
    <xf numFmtId="0" fontId="22" fillId="3" borderId="128" xfId="90" applyFont="1" applyFill="1" applyBorder="1" applyAlignment="1" applyProtection="1">
      <alignment horizontal="center" vertical="center"/>
      <protection locked="0"/>
    </xf>
    <xf numFmtId="0" fontId="14" fillId="0" borderId="129" xfId="0" applyFont="1" applyBorder="1" applyAlignment="1">
      <alignment horizontal="center" vertical="center"/>
    </xf>
    <xf numFmtId="0" fontId="12" fillId="0" borderId="129" xfId="0" applyFont="1" applyBorder="1" applyAlignment="1">
      <alignment horizontal="center" vertical="center"/>
    </xf>
    <xf numFmtId="0" fontId="48" fillId="0" borderId="129" xfId="0" applyFont="1" applyBorder="1" applyAlignment="1">
      <alignment horizontal="center" vertical="center" wrapText="1"/>
    </xf>
    <xf numFmtId="1" fontId="22" fillId="4" borderId="129" xfId="49" applyNumberFormat="1" applyFont="1" applyFill="1" applyBorder="1" applyAlignment="1" applyProtection="1">
      <alignment horizontal="center" vertical="center"/>
      <protection locked="0"/>
    </xf>
    <xf numFmtId="0" fontId="22" fillId="3" borderId="129" xfId="90" applyFont="1" applyFill="1" applyBorder="1" applyAlignment="1" applyProtection="1">
      <alignment horizontal="center" vertical="center"/>
      <protection locked="0"/>
    </xf>
    <xf numFmtId="0" fontId="14" fillId="0" borderId="130" xfId="0" applyFont="1" applyBorder="1" applyAlignment="1">
      <alignment horizontal="center" vertical="center"/>
    </xf>
    <xf numFmtId="0" fontId="12" fillId="0" borderId="130" xfId="0" applyFont="1" applyBorder="1" applyAlignment="1">
      <alignment horizontal="center" vertical="center"/>
    </xf>
    <xf numFmtId="0" fontId="48" fillId="0" borderId="130" xfId="0" applyFont="1" applyBorder="1" applyAlignment="1">
      <alignment horizontal="center" vertical="center" wrapText="1"/>
    </xf>
    <xf numFmtId="1" fontId="22" fillId="4" borderId="130" xfId="49" applyNumberFormat="1" applyFont="1" applyFill="1" applyBorder="1" applyAlignment="1" applyProtection="1">
      <alignment horizontal="center" vertical="center"/>
      <protection locked="0"/>
    </xf>
    <xf numFmtId="0" fontId="22" fillId="3" borderId="130" xfId="90" applyFont="1" applyFill="1" applyBorder="1" applyAlignment="1" applyProtection="1">
      <alignment horizontal="center" vertical="center"/>
      <protection locked="0"/>
    </xf>
    <xf numFmtId="0" fontId="14" fillId="0" borderId="131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/>
    </xf>
    <xf numFmtId="0" fontId="48" fillId="0" borderId="131" xfId="0" applyFont="1" applyBorder="1" applyAlignment="1">
      <alignment horizontal="center" vertical="center" wrapText="1"/>
    </xf>
    <xf numFmtId="1" fontId="22" fillId="4" borderId="131" xfId="49" applyNumberFormat="1" applyFont="1" applyFill="1" applyBorder="1" applyAlignment="1" applyProtection="1">
      <alignment horizontal="center" vertical="center"/>
      <protection locked="0"/>
    </xf>
    <xf numFmtId="0" fontId="22" fillId="3" borderId="131" xfId="90" applyFont="1" applyFill="1" applyBorder="1" applyAlignment="1" applyProtection="1">
      <alignment horizontal="center" vertical="center"/>
      <protection locked="0"/>
    </xf>
    <xf numFmtId="0" fontId="14" fillId="0" borderId="132" xfId="0" applyFont="1" applyBorder="1" applyAlignment="1">
      <alignment horizontal="center" vertical="center"/>
    </xf>
    <xf numFmtId="0" fontId="12" fillId="0" borderId="132" xfId="0" applyFont="1" applyBorder="1" applyAlignment="1">
      <alignment horizontal="center" vertical="center"/>
    </xf>
    <xf numFmtId="0" fontId="48" fillId="0" borderId="132" xfId="0" applyFont="1" applyBorder="1" applyAlignment="1">
      <alignment horizontal="center" vertical="center" wrapText="1"/>
    </xf>
    <xf numFmtId="1" fontId="22" fillId="4" borderId="132" xfId="49" applyNumberFormat="1" applyFont="1" applyFill="1" applyBorder="1" applyAlignment="1" applyProtection="1">
      <alignment horizontal="center" vertical="center"/>
      <protection locked="0"/>
    </xf>
    <xf numFmtId="0" fontId="22" fillId="3" borderId="132" xfId="90" applyFont="1" applyFill="1" applyBorder="1" applyAlignment="1" applyProtection="1">
      <alignment horizontal="center" vertical="center"/>
      <protection locked="0"/>
    </xf>
    <xf numFmtId="0" fontId="14" fillId="0" borderId="133" xfId="0" applyFont="1" applyBorder="1" applyAlignment="1">
      <alignment horizontal="center" vertical="center"/>
    </xf>
    <xf numFmtId="0" fontId="12" fillId="0" borderId="133" xfId="0" applyFont="1" applyBorder="1" applyAlignment="1">
      <alignment horizontal="center" vertical="center"/>
    </xf>
    <xf numFmtId="0" fontId="48" fillId="0" borderId="133" xfId="0" applyFont="1" applyBorder="1" applyAlignment="1">
      <alignment horizontal="center" vertical="center" wrapText="1"/>
    </xf>
    <xf numFmtId="1" fontId="22" fillId="4" borderId="133" xfId="49" applyNumberFormat="1" applyFont="1" applyFill="1" applyBorder="1" applyAlignment="1" applyProtection="1">
      <alignment horizontal="center" vertical="center"/>
      <protection locked="0"/>
    </xf>
    <xf numFmtId="0" fontId="22" fillId="3" borderId="133" xfId="90" applyFont="1" applyFill="1" applyBorder="1" applyAlignment="1" applyProtection="1">
      <alignment horizontal="center" vertical="center"/>
      <protection locked="0"/>
    </xf>
    <xf numFmtId="0" fontId="14" fillId="0" borderId="134" xfId="0" applyFont="1" applyBorder="1" applyAlignment="1">
      <alignment horizontal="center" vertical="center"/>
    </xf>
    <xf numFmtId="0" fontId="12" fillId="0" borderId="134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 vertical="center" wrapText="1"/>
    </xf>
    <xf numFmtId="1" fontId="22" fillId="4" borderId="134" xfId="49" applyNumberFormat="1" applyFont="1" applyFill="1" applyBorder="1" applyAlignment="1" applyProtection="1">
      <alignment horizontal="center" vertical="center"/>
      <protection locked="0"/>
    </xf>
    <xf numFmtId="0" fontId="22" fillId="3" borderId="134" xfId="90" applyFont="1" applyFill="1" applyBorder="1" applyAlignment="1" applyProtection="1">
      <alignment horizontal="center" vertical="center"/>
      <protection locked="0"/>
    </xf>
    <xf numFmtId="0" fontId="14" fillId="0" borderId="135" xfId="0" applyFont="1" applyBorder="1" applyAlignment="1">
      <alignment horizontal="center" vertical="center"/>
    </xf>
    <xf numFmtId="0" fontId="12" fillId="0" borderId="135" xfId="0" applyFont="1" applyBorder="1" applyAlignment="1">
      <alignment horizontal="center" vertical="center"/>
    </xf>
    <xf numFmtId="0" fontId="48" fillId="0" borderId="135" xfId="0" applyFont="1" applyBorder="1" applyAlignment="1">
      <alignment horizontal="center" vertical="center" wrapText="1"/>
    </xf>
    <xf numFmtId="1" fontId="22" fillId="4" borderId="135" xfId="49" applyNumberFormat="1" applyFont="1" applyFill="1" applyBorder="1" applyAlignment="1" applyProtection="1">
      <alignment horizontal="center" vertical="center"/>
      <protection locked="0"/>
    </xf>
    <xf numFmtId="0" fontId="22" fillId="3" borderId="135" xfId="90" applyFont="1" applyFill="1" applyBorder="1" applyAlignment="1" applyProtection="1">
      <alignment horizontal="center" vertical="center"/>
      <protection locked="0"/>
    </xf>
    <xf numFmtId="0" fontId="14" fillId="0" borderId="136" xfId="0" applyFont="1" applyBorder="1" applyAlignment="1">
      <alignment horizontal="center" vertical="center"/>
    </xf>
    <xf numFmtId="0" fontId="12" fillId="0" borderId="136" xfId="0" applyFont="1" applyBorder="1" applyAlignment="1">
      <alignment horizontal="center" vertical="center"/>
    </xf>
    <xf numFmtId="0" fontId="48" fillId="0" borderId="136" xfId="0" applyFont="1" applyBorder="1" applyAlignment="1">
      <alignment horizontal="center" vertical="center" wrapText="1"/>
    </xf>
    <xf numFmtId="1" fontId="22" fillId="4" borderId="136" xfId="49" applyNumberFormat="1" applyFont="1" applyFill="1" applyBorder="1" applyAlignment="1" applyProtection="1">
      <alignment horizontal="center" vertical="center"/>
      <protection locked="0"/>
    </xf>
    <xf numFmtId="0" fontId="22" fillId="3" borderId="136" xfId="90" applyFont="1" applyFill="1" applyBorder="1" applyAlignment="1" applyProtection="1">
      <alignment horizontal="center" vertical="center"/>
      <protection locked="0"/>
    </xf>
    <xf numFmtId="0" fontId="14" fillId="0" borderId="137" xfId="0" applyFont="1" applyBorder="1" applyAlignment="1">
      <alignment horizontal="center" vertical="center"/>
    </xf>
    <xf numFmtId="0" fontId="12" fillId="0" borderId="137" xfId="0" applyFont="1" applyBorder="1" applyAlignment="1">
      <alignment horizontal="center" vertical="center"/>
    </xf>
    <xf numFmtId="0" fontId="48" fillId="0" borderId="137" xfId="0" applyFont="1" applyBorder="1" applyAlignment="1">
      <alignment horizontal="center" vertical="center" wrapText="1"/>
    </xf>
    <xf numFmtId="0" fontId="22" fillId="0" borderId="137" xfId="90" applyFont="1" applyBorder="1" applyAlignment="1" applyProtection="1">
      <alignment horizontal="center" vertical="center"/>
      <protection locked="0"/>
    </xf>
    <xf numFmtId="1" fontId="22" fillId="4" borderId="137" xfId="49" applyNumberFormat="1" applyFont="1" applyFill="1" applyBorder="1" applyAlignment="1" applyProtection="1">
      <alignment horizontal="center" vertical="center"/>
      <protection locked="0"/>
    </xf>
    <xf numFmtId="0" fontId="22" fillId="3" borderId="137" xfId="90" applyFont="1" applyFill="1" applyBorder="1" applyAlignment="1" applyProtection="1">
      <alignment horizontal="center" vertical="center"/>
      <protection locked="0"/>
    </xf>
    <xf numFmtId="165" fontId="26" fillId="0" borderId="137" xfId="0" applyNumberFormat="1" applyFont="1" applyBorder="1" applyAlignment="1" applyProtection="1">
      <alignment horizontal="center" vertical="center"/>
      <protection locked="0"/>
    </xf>
    <xf numFmtId="0" fontId="22" fillId="0" borderId="137" xfId="90" applyFont="1" applyBorder="1" applyAlignment="1">
      <alignment horizontal="center" vertical="center"/>
    </xf>
    <xf numFmtId="0" fontId="12" fillId="0" borderId="137" xfId="90" applyFont="1" applyBorder="1" applyAlignment="1" applyProtection="1">
      <alignment horizontal="center" vertical="center"/>
      <protection locked="0"/>
    </xf>
    <xf numFmtId="0" fontId="26" fillId="0" borderId="137" xfId="91" applyFont="1" applyBorder="1" applyAlignment="1" applyProtection="1">
      <alignment horizontal="center" vertical="center"/>
      <protection locked="0"/>
    </xf>
    <xf numFmtId="0" fontId="71" fillId="0" borderId="137" xfId="91" applyFont="1" applyBorder="1" applyAlignment="1">
      <alignment horizontal="center" vertical="center"/>
    </xf>
    <xf numFmtId="0" fontId="12" fillId="0" borderId="137" xfId="90" applyFont="1" applyBorder="1" applyAlignment="1">
      <alignment horizontal="center" vertical="center"/>
    </xf>
    <xf numFmtId="0" fontId="26" fillId="0" borderId="137" xfId="91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/>
    </xf>
    <xf numFmtId="0" fontId="12" fillId="0" borderId="142" xfId="0" applyFont="1" applyBorder="1" applyAlignment="1">
      <alignment horizontal="center" vertical="center"/>
    </xf>
    <xf numFmtId="0" fontId="48" fillId="0" borderId="142" xfId="0" applyFont="1" applyBorder="1" applyAlignment="1">
      <alignment horizontal="center" vertical="center" wrapText="1"/>
    </xf>
    <xf numFmtId="1" fontId="22" fillId="4" borderId="142" xfId="49" applyNumberFormat="1" applyFont="1" applyFill="1" applyBorder="1" applyAlignment="1" applyProtection="1">
      <alignment horizontal="center" vertical="center"/>
      <protection locked="0"/>
    </xf>
    <xf numFmtId="0" fontId="22" fillId="3" borderId="142" xfId="90" applyFont="1" applyFill="1" applyBorder="1" applyAlignment="1" applyProtection="1">
      <alignment horizontal="center" vertical="center"/>
      <protection locked="0"/>
    </xf>
    <xf numFmtId="0" fontId="14" fillId="0" borderId="143" xfId="0" applyFont="1" applyBorder="1" applyAlignment="1">
      <alignment horizontal="center" vertical="center"/>
    </xf>
    <xf numFmtId="0" fontId="12" fillId="0" borderId="143" xfId="0" applyFont="1" applyBorder="1" applyAlignment="1">
      <alignment horizontal="center" vertical="center"/>
    </xf>
    <xf numFmtId="0" fontId="48" fillId="0" borderId="143" xfId="0" applyFont="1" applyBorder="1" applyAlignment="1">
      <alignment horizontal="center" vertical="center" wrapText="1"/>
    </xf>
    <xf numFmtId="1" fontId="22" fillId="4" borderId="143" xfId="49" applyNumberFormat="1" applyFont="1" applyFill="1" applyBorder="1" applyAlignment="1" applyProtection="1">
      <alignment horizontal="center" vertical="center"/>
      <protection locked="0"/>
    </xf>
    <xf numFmtId="0" fontId="22" fillId="3" borderId="143" xfId="90" applyFont="1" applyFill="1" applyBorder="1" applyAlignment="1" applyProtection="1">
      <alignment horizontal="center" vertical="center"/>
      <protection locked="0"/>
    </xf>
    <xf numFmtId="0" fontId="14" fillId="0" borderId="144" xfId="0" applyFont="1" applyBorder="1" applyAlignment="1">
      <alignment horizontal="center" vertical="center"/>
    </xf>
    <xf numFmtId="0" fontId="12" fillId="0" borderId="144" xfId="0" applyFont="1" applyBorder="1" applyAlignment="1">
      <alignment horizontal="center" vertical="center"/>
    </xf>
    <xf numFmtId="0" fontId="48" fillId="0" borderId="144" xfId="0" applyFont="1" applyBorder="1" applyAlignment="1">
      <alignment horizontal="center" vertical="center" wrapText="1"/>
    </xf>
    <xf numFmtId="1" fontId="22" fillId="4" borderId="144" xfId="49" applyNumberFormat="1" applyFont="1" applyFill="1" applyBorder="1" applyAlignment="1" applyProtection="1">
      <alignment horizontal="center" vertical="center"/>
      <protection locked="0"/>
    </xf>
    <xf numFmtId="0" fontId="22" fillId="3" borderId="144" xfId="90" applyFont="1" applyFill="1" applyBorder="1" applyAlignment="1" applyProtection="1">
      <alignment horizontal="center" vertical="center"/>
      <protection locked="0"/>
    </xf>
    <xf numFmtId="0" fontId="14" fillId="0" borderId="145" xfId="0" applyFont="1" applyBorder="1" applyAlignment="1">
      <alignment horizontal="center" vertical="center"/>
    </xf>
    <xf numFmtId="0" fontId="12" fillId="0" borderId="145" xfId="0" applyFont="1" applyBorder="1" applyAlignment="1">
      <alignment horizontal="center" vertical="center"/>
    </xf>
    <xf numFmtId="0" fontId="48" fillId="0" borderId="145" xfId="0" applyFont="1" applyBorder="1" applyAlignment="1">
      <alignment horizontal="center" vertical="center" wrapText="1"/>
    </xf>
    <xf numFmtId="1" fontId="22" fillId="4" borderId="145" xfId="49" applyNumberFormat="1" applyFont="1" applyFill="1" applyBorder="1" applyAlignment="1" applyProtection="1">
      <alignment horizontal="center" vertical="center"/>
      <protection locked="0"/>
    </xf>
    <xf numFmtId="0" fontId="22" fillId="3" borderId="145" xfId="90" applyFont="1" applyFill="1" applyBorder="1" applyAlignment="1" applyProtection="1">
      <alignment horizontal="center" vertical="center"/>
      <protection locked="0"/>
    </xf>
    <xf numFmtId="0" fontId="14" fillId="0" borderId="146" xfId="0" applyFont="1" applyBorder="1" applyAlignment="1">
      <alignment horizontal="center" vertical="center"/>
    </xf>
    <xf numFmtId="0" fontId="12" fillId="0" borderId="146" xfId="0" applyFont="1" applyBorder="1" applyAlignment="1">
      <alignment horizontal="center" vertical="center"/>
    </xf>
    <xf numFmtId="0" fontId="48" fillId="0" borderId="146" xfId="0" applyFont="1" applyBorder="1" applyAlignment="1">
      <alignment horizontal="center" vertical="center" wrapText="1"/>
    </xf>
    <xf numFmtId="1" fontId="22" fillId="4" borderId="146" xfId="49" applyNumberFormat="1" applyFont="1" applyFill="1" applyBorder="1" applyAlignment="1" applyProtection="1">
      <alignment horizontal="center" vertical="center"/>
      <protection locked="0"/>
    </xf>
    <xf numFmtId="0" fontId="22" fillId="3" borderId="146" xfId="90" applyFont="1" applyFill="1" applyBorder="1" applyAlignment="1" applyProtection="1">
      <alignment horizontal="center" vertical="center"/>
      <protection locked="0"/>
    </xf>
    <xf numFmtId="0" fontId="14" fillId="0" borderId="147" xfId="0" applyFont="1" applyBorder="1" applyAlignment="1">
      <alignment horizontal="center" vertical="center"/>
    </xf>
    <xf numFmtId="0" fontId="12" fillId="0" borderId="147" xfId="0" applyFont="1" applyBorder="1" applyAlignment="1">
      <alignment horizontal="center" vertical="center"/>
    </xf>
    <xf numFmtId="0" fontId="48" fillId="0" borderId="147" xfId="0" applyFont="1" applyBorder="1" applyAlignment="1">
      <alignment horizontal="center" vertical="center" wrapText="1"/>
    </xf>
    <xf numFmtId="1" fontId="22" fillId="4" borderId="147" xfId="49" applyNumberFormat="1" applyFont="1" applyFill="1" applyBorder="1" applyAlignment="1" applyProtection="1">
      <alignment horizontal="center" vertical="center"/>
      <protection locked="0"/>
    </xf>
    <xf numFmtId="0" fontId="22" fillId="3" borderId="147" xfId="90" applyFont="1" applyFill="1" applyBorder="1" applyAlignment="1" applyProtection="1">
      <alignment horizontal="center" vertical="center"/>
      <protection locked="0"/>
    </xf>
    <xf numFmtId="0" fontId="14" fillId="0" borderId="148" xfId="0" applyFont="1" applyBorder="1" applyAlignment="1">
      <alignment horizontal="center" vertical="center"/>
    </xf>
    <xf numFmtId="0" fontId="12" fillId="0" borderId="148" xfId="0" applyFont="1" applyBorder="1" applyAlignment="1">
      <alignment horizontal="center" vertical="center"/>
    </xf>
    <xf numFmtId="0" fontId="48" fillId="0" borderId="148" xfId="0" applyFont="1" applyBorder="1" applyAlignment="1">
      <alignment horizontal="center" vertical="center" wrapText="1"/>
    </xf>
    <xf numFmtId="1" fontId="22" fillId="4" borderId="148" xfId="49" applyNumberFormat="1" applyFont="1" applyFill="1" applyBorder="1" applyAlignment="1" applyProtection="1">
      <alignment horizontal="center" vertical="center"/>
      <protection locked="0"/>
    </xf>
    <xf numFmtId="0" fontId="22" fillId="3" borderId="148" xfId="90" applyFont="1" applyFill="1" applyBorder="1" applyAlignment="1" applyProtection="1">
      <alignment horizontal="center" vertical="center"/>
      <protection locked="0"/>
    </xf>
    <xf numFmtId="0" fontId="14" fillId="0" borderId="149" xfId="0" applyFont="1" applyBorder="1" applyAlignment="1">
      <alignment horizontal="center" vertical="center"/>
    </xf>
    <xf numFmtId="0" fontId="12" fillId="0" borderId="149" xfId="0" applyFont="1" applyBorder="1" applyAlignment="1">
      <alignment horizontal="center" vertical="center"/>
    </xf>
    <xf numFmtId="0" fontId="48" fillId="0" borderId="149" xfId="0" applyFont="1" applyBorder="1" applyAlignment="1">
      <alignment horizontal="center" vertical="center" wrapText="1"/>
    </xf>
    <xf numFmtId="1" fontId="22" fillId="4" borderId="149" xfId="49" applyNumberFormat="1" applyFont="1" applyFill="1" applyBorder="1" applyAlignment="1" applyProtection="1">
      <alignment horizontal="center" vertical="center"/>
      <protection locked="0"/>
    </xf>
    <xf numFmtId="0" fontId="22" fillId="3" borderId="149" xfId="90" applyFont="1" applyFill="1" applyBorder="1" applyAlignment="1" applyProtection="1">
      <alignment horizontal="center" vertical="center"/>
      <protection locked="0"/>
    </xf>
    <xf numFmtId="0" fontId="14" fillId="0" borderId="150" xfId="0" applyFont="1" applyBorder="1" applyAlignment="1">
      <alignment horizontal="center" vertical="center"/>
    </xf>
    <xf numFmtId="0" fontId="12" fillId="0" borderId="150" xfId="0" applyFont="1" applyBorder="1" applyAlignment="1">
      <alignment horizontal="center" vertical="center"/>
    </xf>
    <xf numFmtId="0" fontId="48" fillId="0" borderId="150" xfId="0" applyFont="1" applyBorder="1" applyAlignment="1">
      <alignment horizontal="center" vertical="center" wrapText="1"/>
    </xf>
    <xf numFmtId="1" fontId="22" fillId="4" borderId="150" xfId="49" applyNumberFormat="1" applyFont="1" applyFill="1" applyBorder="1" applyAlignment="1" applyProtection="1">
      <alignment horizontal="center" vertical="center"/>
      <protection locked="0"/>
    </xf>
    <xf numFmtId="0" fontId="22" fillId="3" borderId="150" xfId="90" applyFont="1" applyFill="1" applyBorder="1" applyAlignment="1" applyProtection="1">
      <alignment horizontal="center" vertical="center"/>
      <protection locked="0"/>
    </xf>
    <xf numFmtId="0" fontId="14" fillId="0" borderId="151" xfId="0" applyFont="1" applyBorder="1" applyAlignment="1">
      <alignment horizontal="center" vertical="center"/>
    </xf>
    <xf numFmtId="0" fontId="12" fillId="0" borderId="151" xfId="0" applyFont="1" applyBorder="1" applyAlignment="1">
      <alignment horizontal="center" vertical="center"/>
    </xf>
    <xf numFmtId="0" fontId="48" fillId="0" borderId="151" xfId="0" applyFont="1" applyBorder="1" applyAlignment="1">
      <alignment horizontal="center" vertical="center" wrapText="1"/>
    </xf>
    <xf numFmtId="0" fontId="12" fillId="0" borderId="151" xfId="90" applyFont="1" applyBorder="1" applyAlignment="1" applyProtection="1">
      <alignment horizontal="center" vertical="center"/>
      <protection locked="0"/>
    </xf>
    <xf numFmtId="1" fontId="22" fillId="4" borderId="151" xfId="49" applyNumberFormat="1" applyFont="1" applyFill="1" applyBorder="1" applyAlignment="1" applyProtection="1">
      <alignment horizontal="center" vertical="center"/>
      <protection locked="0"/>
    </xf>
    <xf numFmtId="0" fontId="22" fillId="3" borderId="151" xfId="90" applyFont="1" applyFill="1" applyBorder="1" applyAlignment="1" applyProtection="1">
      <alignment horizontal="center" vertical="center"/>
      <protection locked="0"/>
    </xf>
    <xf numFmtId="0" fontId="26" fillId="0" borderId="151" xfId="91" applyFont="1" applyBorder="1" applyAlignment="1" applyProtection="1">
      <alignment horizontal="center" vertical="center"/>
      <protection locked="0"/>
    </xf>
    <xf numFmtId="0" fontId="22" fillId="0" borderId="151" xfId="90" applyFont="1" applyBorder="1" applyAlignment="1">
      <alignment horizontal="center" vertical="center"/>
    </xf>
    <xf numFmtId="0" fontId="71" fillId="0" borderId="151" xfId="91" applyFont="1" applyBorder="1" applyAlignment="1">
      <alignment horizontal="center" vertical="center"/>
    </xf>
    <xf numFmtId="0" fontId="12" fillId="0" borderId="151" xfId="90" applyFont="1" applyBorder="1" applyAlignment="1">
      <alignment horizontal="center" vertical="center"/>
    </xf>
    <xf numFmtId="0" fontId="26" fillId="0" borderId="151" xfId="91" applyFont="1" applyBorder="1" applyAlignment="1">
      <alignment horizontal="center" vertical="center"/>
    </xf>
    <xf numFmtId="0" fontId="22" fillId="0" borderId="151" xfId="90" applyFont="1" applyBorder="1" applyAlignment="1" applyProtection="1">
      <alignment horizontal="center" vertical="center"/>
      <protection locked="0"/>
    </xf>
    <xf numFmtId="165" fontId="26" fillId="0" borderId="151" xfId="0" applyNumberFormat="1" applyFont="1" applyBorder="1" applyAlignment="1" applyProtection="1">
      <alignment horizontal="center" vertical="center"/>
      <protection locked="0"/>
    </xf>
    <xf numFmtId="0" fontId="14" fillId="0" borderId="156" xfId="0" applyFont="1" applyBorder="1" applyAlignment="1">
      <alignment horizontal="center" vertical="center"/>
    </xf>
    <xf numFmtId="0" fontId="12" fillId="0" borderId="156" xfId="0" applyFont="1" applyBorder="1" applyAlignment="1">
      <alignment horizontal="center" vertical="center"/>
    </xf>
    <xf numFmtId="0" fontId="48" fillId="0" borderId="156" xfId="0" applyFont="1" applyBorder="1" applyAlignment="1">
      <alignment horizontal="center" vertical="center" wrapText="1"/>
    </xf>
    <xf numFmtId="1" fontId="22" fillId="4" borderId="156" xfId="49" applyNumberFormat="1" applyFont="1" applyFill="1" applyBorder="1" applyAlignment="1" applyProtection="1">
      <alignment horizontal="center" vertical="center"/>
      <protection locked="0"/>
    </xf>
    <xf numFmtId="0" fontId="22" fillId="3" borderId="156" xfId="90" applyFont="1" applyFill="1" applyBorder="1" applyAlignment="1" applyProtection="1">
      <alignment horizontal="center" vertical="center"/>
      <protection locked="0"/>
    </xf>
    <xf numFmtId="0" fontId="14" fillId="0" borderId="157" xfId="0" applyFont="1" applyBorder="1" applyAlignment="1">
      <alignment horizontal="center" vertical="center"/>
    </xf>
    <xf numFmtId="0" fontId="12" fillId="0" borderId="157" xfId="0" applyFont="1" applyBorder="1" applyAlignment="1">
      <alignment horizontal="center" vertical="center"/>
    </xf>
    <xf numFmtId="0" fontId="48" fillId="0" borderId="157" xfId="0" applyFont="1" applyBorder="1" applyAlignment="1">
      <alignment horizontal="center" vertical="center" wrapText="1"/>
    </xf>
    <xf numFmtId="1" fontId="22" fillId="4" borderId="157" xfId="49" applyNumberFormat="1" applyFont="1" applyFill="1" applyBorder="1" applyAlignment="1" applyProtection="1">
      <alignment horizontal="center" vertical="center"/>
      <protection locked="0"/>
    </xf>
    <xf numFmtId="0" fontId="22" fillId="3" borderId="157" xfId="90" applyFont="1" applyFill="1" applyBorder="1" applyAlignment="1" applyProtection="1">
      <alignment horizontal="center" vertical="center"/>
      <protection locked="0"/>
    </xf>
    <xf numFmtId="0" fontId="14" fillId="0" borderId="158" xfId="0" applyFont="1" applyBorder="1" applyAlignment="1">
      <alignment horizontal="center" vertical="center"/>
    </xf>
    <xf numFmtId="0" fontId="12" fillId="0" borderId="158" xfId="0" applyFont="1" applyBorder="1" applyAlignment="1">
      <alignment horizontal="center" vertical="center"/>
    </xf>
    <xf numFmtId="0" fontId="48" fillId="0" borderId="158" xfId="0" applyFont="1" applyBorder="1" applyAlignment="1">
      <alignment horizontal="center" vertical="center" wrapText="1"/>
    </xf>
    <xf numFmtId="1" fontId="22" fillId="4" borderId="158" xfId="49" applyNumberFormat="1" applyFont="1" applyFill="1" applyBorder="1" applyAlignment="1" applyProtection="1">
      <alignment horizontal="center" vertical="center"/>
      <protection locked="0"/>
    </xf>
    <xf numFmtId="0" fontId="22" fillId="3" borderId="158" xfId="90" applyFont="1" applyFill="1" applyBorder="1" applyAlignment="1" applyProtection="1">
      <alignment horizontal="center" vertical="center"/>
      <protection locked="0"/>
    </xf>
    <xf numFmtId="0" fontId="14" fillId="0" borderId="159" xfId="0" applyFont="1" applyBorder="1" applyAlignment="1">
      <alignment horizontal="center" vertical="center"/>
    </xf>
    <xf numFmtId="0" fontId="12" fillId="0" borderId="159" xfId="0" applyFont="1" applyBorder="1" applyAlignment="1">
      <alignment horizontal="center" vertical="center"/>
    </xf>
    <xf numFmtId="0" fontId="48" fillId="0" borderId="159" xfId="0" applyFont="1" applyBorder="1" applyAlignment="1">
      <alignment horizontal="center" vertical="center" wrapText="1"/>
    </xf>
    <xf numFmtId="1" fontId="22" fillId="4" borderId="159" xfId="49" applyNumberFormat="1" applyFont="1" applyFill="1" applyBorder="1" applyAlignment="1" applyProtection="1">
      <alignment horizontal="center" vertical="center"/>
      <protection locked="0"/>
    </xf>
    <xf numFmtId="0" fontId="22" fillId="3" borderId="159" xfId="90" applyFont="1" applyFill="1" applyBorder="1" applyAlignment="1" applyProtection="1">
      <alignment horizontal="center" vertical="center"/>
      <protection locked="0"/>
    </xf>
    <xf numFmtId="0" fontId="14" fillId="0" borderId="160" xfId="0" applyFont="1" applyBorder="1" applyAlignment="1">
      <alignment horizontal="center" vertical="center"/>
    </xf>
    <xf numFmtId="0" fontId="12" fillId="0" borderId="160" xfId="0" applyFont="1" applyBorder="1" applyAlignment="1">
      <alignment horizontal="center" vertical="center"/>
    </xf>
    <xf numFmtId="0" fontId="48" fillId="0" borderId="160" xfId="0" applyFont="1" applyBorder="1" applyAlignment="1">
      <alignment horizontal="center" vertical="center" wrapText="1"/>
    </xf>
    <xf numFmtId="1" fontId="22" fillId="4" borderId="160" xfId="49" applyNumberFormat="1" applyFont="1" applyFill="1" applyBorder="1" applyAlignment="1" applyProtection="1">
      <alignment horizontal="center" vertical="center"/>
      <protection locked="0"/>
    </xf>
    <xf numFmtId="0" fontId="22" fillId="3" borderId="160" xfId="90" applyFont="1" applyFill="1" applyBorder="1" applyAlignment="1" applyProtection="1">
      <alignment horizontal="center" vertical="center"/>
      <protection locked="0"/>
    </xf>
    <xf numFmtId="0" fontId="14" fillId="0" borderId="161" xfId="0" applyFont="1" applyBorder="1" applyAlignment="1">
      <alignment horizontal="center" vertical="center"/>
    </xf>
    <xf numFmtId="0" fontId="12" fillId="0" borderId="161" xfId="0" applyFont="1" applyBorder="1" applyAlignment="1">
      <alignment horizontal="center" vertical="center"/>
    </xf>
    <xf numFmtId="0" fontId="48" fillId="0" borderId="161" xfId="0" applyFont="1" applyBorder="1" applyAlignment="1">
      <alignment horizontal="center" vertical="center" wrapText="1"/>
    </xf>
    <xf numFmtId="1" fontId="22" fillId="4" borderId="161" xfId="49" applyNumberFormat="1" applyFont="1" applyFill="1" applyBorder="1" applyAlignment="1" applyProtection="1">
      <alignment horizontal="center" vertical="center"/>
      <protection locked="0"/>
    </xf>
    <xf numFmtId="0" fontId="22" fillId="3" borderId="161" xfId="90" applyFont="1" applyFill="1" applyBorder="1" applyAlignment="1" applyProtection="1">
      <alignment horizontal="center" vertical="center"/>
      <protection locked="0"/>
    </xf>
    <xf numFmtId="0" fontId="14" fillId="0" borderId="162" xfId="0" applyFont="1" applyBorder="1" applyAlignment="1">
      <alignment horizontal="center" vertical="center"/>
    </xf>
    <xf numFmtId="0" fontId="12" fillId="0" borderId="162" xfId="0" applyFont="1" applyBorder="1" applyAlignment="1">
      <alignment horizontal="center" vertical="center"/>
    </xf>
    <xf numFmtId="0" fontId="48" fillId="0" borderId="162" xfId="0" applyFont="1" applyBorder="1" applyAlignment="1">
      <alignment horizontal="center" vertical="center" wrapText="1"/>
    </xf>
    <xf numFmtId="1" fontId="22" fillId="4" borderId="162" xfId="49" applyNumberFormat="1" applyFont="1" applyFill="1" applyBorder="1" applyAlignment="1" applyProtection="1">
      <alignment horizontal="center" vertical="center"/>
      <protection locked="0"/>
    </xf>
    <xf numFmtId="0" fontId="22" fillId="3" borderId="162" xfId="90" applyFont="1" applyFill="1" applyBorder="1" applyAlignment="1" applyProtection="1">
      <alignment horizontal="center" vertical="center"/>
      <protection locked="0"/>
    </xf>
    <xf numFmtId="0" fontId="14" fillId="0" borderId="163" xfId="0" applyFont="1" applyBorder="1" applyAlignment="1">
      <alignment horizontal="center" vertical="center"/>
    </xf>
    <xf numFmtId="0" fontId="12" fillId="0" borderId="163" xfId="0" applyFont="1" applyBorder="1" applyAlignment="1">
      <alignment horizontal="center" vertical="center"/>
    </xf>
    <xf numFmtId="0" fontId="48" fillId="0" borderId="163" xfId="0" applyFont="1" applyBorder="1" applyAlignment="1">
      <alignment horizontal="center" vertical="center" wrapText="1"/>
    </xf>
    <xf numFmtId="1" fontId="22" fillId="4" borderId="163" xfId="49" applyNumberFormat="1" applyFont="1" applyFill="1" applyBorder="1" applyAlignment="1" applyProtection="1">
      <alignment horizontal="center" vertical="center"/>
      <protection locked="0"/>
    </xf>
    <xf numFmtId="0" fontId="22" fillId="3" borderId="163" xfId="90" applyFont="1" applyFill="1" applyBorder="1" applyAlignment="1" applyProtection="1">
      <alignment horizontal="center" vertical="center"/>
      <protection locked="0"/>
    </xf>
    <xf numFmtId="1" fontId="12" fillId="0" borderId="164" xfId="0" applyNumberFormat="1" applyFont="1" applyBorder="1" applyAlignment="1">
      <alignment horizontal="center" vertical="center"/>
    </xf>
    <xf numFmtId="0" fontId="14" fillId="0" borderId="165" xfId="0" applyFont="1" applyBorder="1" applyAlignment="1">
      <alignment horizontal="center" vertical="center"/>
    </xf>
    <xf numFmtId="0" fontId="12" fillId="0" borderId="165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 wrapText="1"/>
    </xf>
    <xf numFmtId="1" fontId="22" fillId="4" borderId="165" xfId="49" applyNumberFormat="1" applyFont="1" applyFill="1" applyBorder="1" applyAlignment="1" applyProtection="1">
      <alignment horizontal="center" vertical="center"/>
      <protection locked="0"/>
    </xf>
    <xf numFmtId="0" fontId="22" fillId="3" borderId="165" xfId="90" applyFont="1" applyFill="1" applyBorder="1" applyAlignment="1" applyProtection="1">
      <alignment horizontal="center" vertical="center"/>
      <protection locked="0"/>
    </xf>
    <xf numFmtId="0" fontId="14" fillId="0" borderId="166" xfId="0" applyFont="1" applyBorder="1" applyAlignment="1">
      <alignment horizontal="center" vertical="center"/>
    </xf>
    <xf numFmtId="0" fontId="12" fillId="0" borderId="166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 wrapText="1"/>
    </xf>
    <xf numFmtId="0" fontId="12" fillId="0" borderId="166" xfId="90" applyFont="1" applyBorder="1" applyAlignment="1" applyProtection="1">
      <alignment horizontal="center" vertical="center"/>
      <protection locked="0"/>
    </xf>
    <xf numFmtId="1" fontId="22" fillId="4" borderId="166" xfId="49" applyNumberFormat="1" applyFont="1" applyFill="1" applyBorder="1" applyAlignment="1" applyProtection="1">
      <alignment horizontal="center" vertical="center"/>
      <protection locked="0"/>
    </xf>
    <xf numFmtId="0" fontId="22" fillId="3" borderId="166" xfId="90" applyFont="1" applyFill="1" applyBorder="1" applyAlignment="1" applyProtection="1">
      <alignment horizontal="center" vertical="center"/>
      <protection locked="0"/>
    </xf>
    <xf numFmtId="0" fontId="26" fillId="0" borderId="166" xfId="91" applyFont="1" applyBorder="1" applyAlignment="1" applyProtection="1">
      <alignment horizontal="center" vertical="center"/>
      <protection locked="0"/>
    </xf>
    <xf numFmtId="0" fontId="22" fillId="0" borderId="166" xfId="90" applyFont="1" applyBorder="1" applyAlignment="1">
      <alignment horizontal="center" vertical="center"/>
    </xf>
    <xf numFmtId="0" fontId="71" fillId="0" borderId="166" xfId="91" applyFont="1" applyBorder="1" applyAlignment="1">
      <alignment horizontal="center" vertical="center"/>
    </xf>
    <xf numFmtId="0" fontId="12" fillId="0" borderId="166" xfId="90" applyFont="1" applyBorder="1" applyAlignment="1">
      <alignment horizontal="center" vertical="center"/>
    </xf>
    <xf numFmtId="0" fontId="26" fillId="0" borderId="166" xfId="91" applyFont="1" applyBorder="1" applyAlignment="1">
      <alignment horizontal="center" vertical="center"/>
    </xf>
    <xf numFmtId="0" fontId="22" fillId="0" borderId="166" xfId="90" applyFont="1" applyBorder="1" applyAlignment="1" applyProtection="1">
      <alignment horizontal="center" vertical="center"/>
      <protection locked="0"/>
    </xf>
    <xf numFmtId="165" fontId="26" fillId="0" borderId="166" xfId="0" applyNumberFormat="1" applyFont="1" applyBorder="1" applyAlignment="1" applyProtection="1">
      <alignment horizontal="center" vertical="center"/>
      <protection locked="0"/>
    </xf>
    <xf numFmtId="0" fontId="22" fillId="0" borderId="169" xfId="90" applyFont="1" applyBorder="1" applyAlignment="1" applyProtection="1">
      <alignment horizontal="center" vertical="center"/>
      <protection locked="0"/>
    </xf>
    <xf numFmtId="0" fontId="22" fillId="0" borderId="175" xfId="90" applyFont="1" applyBorder="1" applyAlignment="1" applyProtection="1">
      <alignment horizontal="center" vertical="center"/>
      <protection locked="0"/>
    </xf>
    <xf numFmtId="0" fontId="26" fillId="0" borderId="165" xfId="91" applyFont="1" applyBorder="1" applyAlignment="1">
      <alignment horizontal="center" vertical="center"/>
    </xf>
    <xf numFmtId="0" fontId="71" fillId="0" borderId="165" xfId="91" applyFont="1" applyBorder="1" applyAlignment="1">
      <alignment horizontal="center" vertical="center"/>
    </xf>
    <xf numFmtId="1" fontId="72" fillId="5" borderId="35" xfId="0" applyNumberFormat="1" applyFont="1" applyFill="1" applyBorder="1" applyAlignment="1">
      <alignment horizontal="center" vertical="center"/>
    </xf>
    <xf numFmtId="0" fontId="72" fillId="6" borderId="35" xfId="0" applyFont="1" applyFill="1" applyBorder="1" applyAlignment="1">
      <alignment horizontal="center" vertical="center"/>
    </xf>
    <xf numFmtId="2" fontId="14" fillId="0" borderId="165" xfId="0" applyNumberFormat="1" applyFont="1" applyBorder="1" applyAlignment="1">
      <alignment horizontal="center" vertical="center"/>
    </xf>
    <xf numFmtId="16" fontId="12" fillId="0" borderId="161" xfId="0" applyNumberFormat="1" applyFont="1" applyBorder="1" applyAlignment="1">
      <alignment horizontal="center" vertical="center"/>
    </xf>
    <xf numFmtId="0" fontId="22" fillId="0" borderId="177" xfId="90" applyFont="1" applyBorder="1" applyAlignment="1" applyProtection="1">
      <alignment horizontal="center" vertical="center"/>
      <protection locked="0"/>
    </xf>
    <xf numFmtId="165" fontId="12" fillId="0" borderId="108" xfId="0" applyNumberFormat="1" applyFont="1" applyBorder="1" applyAlignment="1" applyProtection="1">
      <alignment horizontal="center" vertical="center"/>
      <protection locked="0"/>
    </xf>
    <xf numFmtId="0" fontId="22" fillId="0" borderId="177" xfId="90" applyFont="1" applyBorder="1" applyAlignment="1">
      <alignment horizontal="center" vertical="center"/>
    </xf>
    <xf numFmtId="0" fontId="12" fillId="0" borderId="177" xfId="90" applyFont="1" applyBorder="1" applyAlignment="1" applyProtection="1">
      <alignment horizontal="center" vertical="center"/>
      <protection locked="0"/>
    </xf>
    <xf numFmtId="0" fontId="12" fillId="0" borderId="108" xfId="90" applyFont="1" applyBorder="1" applyAlignment="1" applyProtection="1">
      <alignment horizontal="center" vertical="center"/>
      <protection locked="0"/>
    </xf>
    <xf numFmtId="0" fontId="22" fillId="0" borderId="108" xfId="90" applyFont="1" applyBorder="1" applyAlignment="1">
      <alignment horizontal="center" vertical="center"/>
    </xf>
    <xf numFmtId="0" fontId="12" fillId="0" borderId="177" xfId="90" applyFont="1" applyBorder="1" applyAlignment="1">
      <alignment horizontal="center" vertical="center"/>
    </xf>
    <xf numFmtId="0" fontId="12" fillId="0" borderId="108" xfId="90" applyFont="1" applyBorder="1" applyAlignment="1">
      <alignment horizontal="center" vertical="center"/>
    </xf>
    <xf numFmtId="0" fontId="12" fillId="0" borderId="181" xfId="90" applyFont="1" applyBorder="1" applyAlignment="1" applyProtection="1">
      <alignment horizontal="center" vertical="center"/>
      <protection locked="0"/>
    </xf>
    <xf numFmtId="0" fontId="12" fillId="0" borderId="110" xfId="90" applyFont="1" applyBorder="1" applyAlignment="1" applyProtection="1">
      <alignment horizontal="center" vertical="center"/>
      <protection locked="0"/>
    </xf>
    <xf numFmtId="0" fontId="22" fillId="0" borderId="181" xfId="90" applyFont="1" applyBorder="1" applyAlignment="1">
      <alignment horizontal="center" vertical="center"/>
    </xf>
    <xf numFmtId="0" fontId="22" fillId="0" borderId="110" xfId="90" applyFont="1" applyBorder="1" applyAlignment="1">
      <alignment horizontal="center" vertical="center"/>
    </xf>
    <xf numFmtId="0" fontId="12" fillId="0" borderId="181" xfId="90" applyFont="1" applyBorder="1" applyAlignment="1">
      <alignment horizontal="center" vertical="center"/>
    </xf>
    <xf numFmtId="0" fontId="12" fillId="0" borderId="110" xfId="90" applyFont="1" applyBorder="1" applyAlignment="1">
      <alignment horizontal="center" vertical="center"/>
    </xf>
    <xf numFmtId="0" fontId="22" fillId="0" borderId="181" xfId="90" applyFont="1" applyBorder="1" applyAlignment="1" applyProtection="1">
      <alignment horizontal="center" vertical="center"/>
      <protection locked="0"/>
    </xf>
    <xf numFmtId="165" fontId="12" fillId="0" borderId="110" xfId="0" applyNumberFormat="1" applyFont="1" applyBorder="1" applyAlignment="1" applyProtection="1">
      <alignment horizontal="center" vertical="center"/>
      <protection locked="0"/>
    </xf>
    <xf numFmtId="0" fontId="22" fillId="0" borderId="184" xfId="90" applyFont="1" applyBorder="1" applyAlignment="1" applyProtection="1">
      <alignment horizontal="center" vertical="center"/>
      <protection locked="0"/>
    </xf>
    <xf numFmtId="0" fontId="22" fillId="0" borderId="180" xfId="90" applyFont="1" applyBorder="1" applyAlignment="1" applyProtection="1">
      <alignment horizontal="center" vertical="center"/>
      <protection locked="0"/>
    </xf>
    <xf numFmtId="1" fontId="22" fillId="4" borderId="190" xfId="49" applyNumberFormat="1" applyFont="1" applyFill="1" applyBorder="1" applyAlignment="1" applyProtection="1">
      <alignment horizontal="center" vertical="center"/>
      <protection locked="0"/>
    </xf>
    <xf numFmtId="0" fontId="22" fillId="3" borderId="190" xfId="12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right"/>
    </xf>
    <xf numFmtId="14" fontId="24" fillId="0" borderId="42" xfId="0" applyNumberFormat="1" applyFont="1" applyBorder="1" applyAlignment="1">
      <alignment horizontal="center"/>
    </xf>
    <xf numFmtId="0" fontId="14" fillId="0" borderId="190" xfId="0" applyFont="1" applyBorder="1" applyAlignment="1">
      <alignment horizontal="center"/>
    </xf>
    <xf numFmtId="0" fontId="12" fillId="0" borderId="190" xfId="0" applyFont="1" applyBorder="1"/>
    <xf numFmtId="0" fontId="12" fillId="0" borderId="190" xfId="0" applyFont="1" applyBorder="1" applyAlignment="1">
      <alignment horizontal="center"/>
    </xf>
    <xf numFmtId="166" fontId="12" fillId="0" borderId="190" xfId="0" applyNumberFormat="1" applyFont="1" applyBorder="1" applyAlignment="1">
      <alignment horizontal="center"/>
    </xf>
    <xf numFmtId="2" fontId="12" fillId="0" borderId="190" xfId="0" quotePrefix="1" applyNumberFormat="1" applyFont="1" applyBorder="1" applyAlignment="1">
      <alignment horizontal="center"/>
    </xf>
    <xf numFmtId="2" fontId="12" fillId="0" borderId="190" xfId="0" applyNumberFormat="1" applyFont="1" applyBorder="1" applyAlignment="1">
      <alignment horizontal="center"/>
    </xf>
    <xf numFmtId="0" fontId="31" fillId="0" borderId="190" xfId="0" applyFont="1" applyBorder="1" applyAlignment="1">
      <alignment horizontal="center"/>
    </xf>
    <xf numFmtId="0" fontId="22" fillId="0" borderId="190" xfId="0" applyFont="1" applyBorder="1"/>
    <xf numFmtId="0" fontId="22" fillId="0" borderId="190" xfId="0" applyFont="1" applyBorder="1" applyAlignment="1">
      <alignment horizontal="center"/>
    </xf>
    <xf numFmtId="0" fontId="12" fillId="0" borderId="191" xfId="0" applyFont="1" applyBorder="1" applyAlignment="1">
      <alignment horizontal="center"/>
    </xf>
    <xf numFmtId="0" fontId="12" fillId="0" borderId="190" xfId="0" quotePrefix="1" applyFont="1" applyBorder="1" applyAlignment="1">
      <alignment horizontal="center"/>
    </xf>
    <xf numFmtId="2" fontId="13" fillId="0" borderId="191" xfId="0" applyNumberFormat="1" applyFont="1" applyBorder="1" applyAlignment="1" applyProtection="1">
      <alignment horizontal="center" vertical="center"/>
      <protection locked="0"/>
    </xf>
    <xf numFmtId="0" fontId="12" fillId="0" borderId="190" xfId="0" applyFont="1" applyBorder="1" applyAlignment="1">
      <alignment horizontal="center" wrapText="1"/>
    </xf>
    <xf numFmtId="0" fontId="12" fillId="0" borderId="191" xfId="0" applyFont="1" applyBorder="1" applyAlignment="1">
      <alignment horizontal="center" wrapText="1"/>
    </xf>
    <xf numFmtId="1" fontId="12" fillId="0" borderId="190" xfId="0" quotePrefix="1" applyNumberFormat="1" applyFont="1" applyBorder="1" applyAlignment="1">
      <alignment horizontal="center"/>
    </xf>
    <xf numFmtId="166" fontId="12" fillId="0" borderId="192" xfId="0" applyNumberFormat="1" applyFont="1" applyBorder="1" applyAlignment="1">
      <alignment horizontal="center"/>
    </xf>
    <xf numFmtId="0" fontId="12" fillId="0" borderId="192" xfId="0" applyFont="1" applyBorder="1" applyAlignment="1">
      <alignment horizontal="center"/>
    </xf>
    <xf numFmtId="0" fontId="12" fillId="0" borderId="193" xfId="0" applyFont="1" applyBorder="1" applyAlignment="1">
      <alignment horizontal="center"/>
    </xf>
    <xf numFmtId="2" fontId="12" fillId="0" borderId="192" xfId="0" quotePrefix="1" applyNumberFormat="1" applyFont="1" applyBorder="1" applyAlignment="1">
      <alignment horizontal="center"/>
    </xf>
    <xf numFmtId="2" fontId="13" fillId="0" borderId="190" xfId="0" applyNumberFormat="1" applyFont="1" applyBorder="1" applyAlignment="1" applyProtection="1">
      <alignment horizontal="center" vertical="center"/>
      <protection locked="0"/>
    </xf>
    <xf numFmtId="0" fontId="0" fillId="0" borderId="200" xfId="0" applyBorder="1" applyAlignment="1">
      <alignment horizontal="center"/>
    </xf>
    <xf numFmtId="1" fontId="12" fillId="0" borderId="88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164" fontId="19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57" xfId="0" applyNumberFormat="1" applyBorder="1" applyAlignment="1">
      <alignment horizontal="center" vertical="center"/>
    </xf>
    <xf numFmtId="1" fontId="18" fillId="0" borderId="68" xfId="0" applyNumberFormat="1" applyFont="1" applyBorder="1" applyAlignment="1">
      <alignment horizontal="center" vertical="center"/>
    </xf>
    <xf numFmtId="1" fontId="18" fillId="0" borderId="60" xfId="0" applyNumberFormat="1" applyFont="1" applyBorder="1" applyAlignment="1">
      <alignment horizontal="center" vertical="center"/>
    </xf>
    <xf numFmtId="1" fontId="18" fillId="0" borderId="61" xfId="0" applyNumberFormat="1" applyFont="1" applyBorder="1" applyAlignment="1">
      <alignment horizontal="center" vertical="center"/>
    </xf>
    <xf numFmtId="164" fontId="5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4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66" xfId="0" applyFont="1" applyBorder="1" applyAlignment="1" applyProtection="1">
      <alignment horizontal="center" vertical="center"/>
      <protection locked="0"/>
    </xf>
    <xf numFmtId="0" fontId="16" fillId="0" borderId="54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164" fontId="0" fillId="0" borderId="56" xfId="0" applyNumberForma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1" fontId="18" fillId="0" borderId="73" xfId="0" applyNumberFormat="1" applyFont="1" applyBorder="1" applyAlignment="1">
      <alignment horizontal="center" vertical="center"/>
    </xf>
    <xf numFmtId="1" fontId="18" fillId="0" borderId="71" xfId="0" applyNumberFormat="1" applyFont="1" applyBorder="1" applyAlignment="1">
      <alignment horizontal="center" vertical="center"/>
    </xf>
    <xf numFmtId="1" fontId="18" fillId="0" borderId="74" xfId="0" applyNumberFormat="1" applyFont="1" applyBorder="1" applyAlignment="1">
      <alignment horizontal="center" vertical="center"/>
    </xf>
    <xf numFmtId="1" fontId="18" fillId="0" borderId="70" xfId="0" applyNumberFormat="1" applyFont="1" applyBorder="1" applyAlignment="1">
      <alignment horizontal="center" vertical="center"/>
    </xf>
    <xf numFmtId="1" fontId="18" fillId="0" borderId="72" xfId="0" applyNumberFormat="1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164" fontId="5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1" fontId="18" fillId="0" borderId="6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2" fontId="39" fillId="0" borderId="48" xfId="0" applyNumberFormat="1" applyFont="1" applyBorder="1" applyAlignment="1">
      <alignment horizontal="center" vertical="center"/>
    </xf>
    <xf numFmtId="2" fontId="39" fillId="0" borderId="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165" fontId="15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14" fillId="0" borderId="89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" fontId="55" fillId="0" borderId="25" xfId="0" applyNumberFormat="1" applyFont="1" applyBorder="1" applyAlignment="1">
      <alignment horizontal="center" vertical="center"/>
    </xf>
    <xf numFmtId="1" fontId="55" fillId="0" borderId="26" xfId="0" applyNumberFormat="1" applyFont="1" applyBorder="1" applyAlignment="1">
      <alignment horizontal="center" vertical="center"/>
    </xf>
    <xf numFmtId="1" fontId="55" fillId="0" borderId="27" xfId="0" applyNumberFormat="1" applyFont="1" applyBorder="1" applyAlignment="1">
      <alignment horizontal="center" vertical="center"/>
    </xf>
    <xf numFmtId="1" fontId="21" fillId="0" borderId="25" xfId="0" applyNumberFormat="1" applyFont="1" applyBorder="1" applyAlignment="1">
      <alignment horizontal="center" vertical="center"/>
    </xf>
    <xf numFmtId="1" fontId="21" fillId="0" borderId="27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2" fontId="14" fillId="0" borderId="28" xfId="0" applyNumberFormat="1" applyFont="1" applyBorder="1" applyAlignment="1">
      <alignment horizontal="center" vertical="center"/>
    </xf>
    <xf numFmtId="2" fontId="14" fillId="0" borderId="38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0" borderId="47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0" fontId="69" fillId="0" borderId="40" xfId="0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/>
    </xf>
    <xf numFmtId="0" fontId="69" fillId="0" borderId="39" xfId="0" applyFont="1" applyBorder="1" applyAlignment="1">
      <alignment horizontal="center" vertical="center"/>
    </xf>
    <xf numFmtId="0" fontId="69" fillId="0" borderId="38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41" xfId="0" applyFont="1" applyBorder="1" applyAlignment="1">
      <alignment horizontal="center" vertical="center"/>
    </xf>
    <xf numFmtId="0" fontId="69" fillId="0" borderId="24" xfId="0" applyFont="1" applyBorder="1" applyAlignment="1">
      <alignment horizontal="center" vertical="center"/>
    </xf>
    <xf numFmtId="0" fontId="69" fillId="0" borderId="42" xfId="0" applyFont="1" applyBorder="1" applyAlignment="1">
      <alignment horizontal="center" vertical="center"/>
    </xf>
    <xf numFmtId="0" fontId="69" fillId="0" borderId="43" xfId="0" applyFont="1" applyBorder="1" applyAlignment="1">
      <alignment horizontal="center" vertical="center"/>
    </xf>
    <xf numFmtId="2" fontId="39" fillId="0" borderId="96" xfId="0" applyNumberFormat="1" applyFont="1" applyBorder="1" applyAlignment="1">
      <alignment horizontal="center" vertical="center"/>
    </xf>
    <xf numFmtId="2" fontId="39" fillId="0" borderId="97" xfId="0" applyNumberFormat="1" applyFont="1" applyBorder="1" applyAlignment="1">
      <alignment horizontal="center" vertical="center"/>
    </xf>
    <xf numFmtId="2" fontId="12" fillId="0" borderId="38" xfId="1" applyNumberFormat="1" applyFont="1" applyFill="1" applyBorder="1" applyAlignment="1" applyProtection="1">
      <alignment horizontal="center" vertical="center"/>
    </xf>
    <xf numFmtId="2" fontId="12" fillId="0" borderId="0" xfId="1" applyNumberFormat="1" applyFont="1" applyFill="1" applyBorder="1" applyAlignment="1" applyProtection="1">
      <alignment horizontal="center" vertical="center"/>
    </xf>
    <xf numFmtId="2" fontId="12" fillId="0" borderId="24" xfId="1" applyNumberFormat="1" applyFont="1" applyFill="1" applyBorder="1" applyAlignment="1" applyProtection="1">
      <alignment horizontal="center" vertical="center"/>
    </xf>
    <xf numFmtId="2" fontId="12" fillId="0" borderId="42" xfId="1" applyNumberFormat="1" applyFont="1" applyFill="1" applyBorder="1" applyAlignment="1" applyProtection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69" fillId="0" borderId="102" xfId="0" applyFont="1" applyBorder="1" applyAlignment="1">
      <alignment horizontal="center" vertical="center" wrapText="1"/>
    </xf>
    <xf numFmtId="0" fontId="69" fillId="0" borderId="103" xfId="0" applyFont="1" applyBorder="1" applyAlignment="1">
      <alignment horizontal="center" vertical="center"/>
    </xf>
    <xf numFmtId="0" fontId="69" fillId="0" borderId="104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2" fontId="14" fillId="0" borderId="100" xfId="0" applyNumberFormat="1" applyFont="1" applyBorder="1" applyAlignment="1">
      <alignment horizontal="center" vertical="center"/>
    </xf>
    <xf numFmtId="2" fontId="14" fillId="0" borderId="10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2" fontId="39" fillId="0" borderId="167" xfId="0" applyNumberFormat="1" applyFont="1" applyBorder="1" applyAlignment="1">
      <alignment horizontal="center" vertical="center"/>
    </xf>
    <xf numFmtId="2" fontId="14" fillId="0" borderId="171" xfId="0" applyNumberFormat="1" applyFont="1" applyBorder="1" applyAlignment="1">
      <alignment horizontal="center" vertical="center"/>
    </xf>
    <xf numFmtId="1" fontId="55" fillId="0" borderId="176" xfId="0" applyNumberFormat="1" applyFont="1" applyBorder="1" applyAlignment="1">
      <alignment horizontal="center" vertical="center"/>
    </xf>
    <xf numFmtId="1" fontId="55" fillId="0" borderId="87" xfId="0" applyNumberFormat="1" applyFont="1" applyBorder="1" applyAlignment="1">
      <alignment horizontal="center" vertical="center"/>
    </xf>
    <xf numFmtId="2" fontId="39" fillId="0" borderId="138" xfId="0" applyNumberFormat="1" applyFont="1" applyBorder="1" applyAlignment="1">
      <alignment horizontal="center" vertical="center"/>
    </xf>
    <xf numFmtId="0" fontId="14" fillId="0" borderId="139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41" xfId="0" applyFont="1" applyBorder="1" applyAlignment="1">
      <alignment horizontal="center" vertical="center"/>
    </xf>
    <xf numFmtId="0" fontId="14" fillId="0" borderId="125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2" fontId="39" fillId="0" borderId="124" xfId="0" applyNumberFormat="1" applyFont="1" applyBorder="1" applyAlignment="1">
      <alignment horizontal="center" vertical="center"/>
    </xf>
    <xf numFmtId="2" fontId="26" fillId="0" borderId="123" xfId="1" applyNumberFormat="1" applyFont="1" applyFill="1" applyBorder="1" applyAlignment="1" applyProtection="1">
      <alignment horizontal="center" vertical="center"/>
    </xf>
    <xf numFmtId="2" fontId="26" fillId="0" borderId="128" xfId="1" applyNumberFormat="1" applyFont="1" applyFill="1" applyBorder="1" applyAlignment="1" applyProtection="1">
      <alignment horizontal="center" vertical="center"/>
    </xf>
    <xf numFmtId="2" fontId="26" fillId="0" borderId="129" xfId="1" applyNumberFormat="1" applyFont="1" applyFill="1" applyBorder="1" applyAlignment="1" applyProtection="1">
      <alignment horizontal="center" vertical="center"/>
    </xf>
    <xf numFmtId="2" fontId="26" fillId="0" borderId="130" xfId="1" applyNumberFormat="1" applyFont="1" applyFill="1" applyBorder="1" applyAlignment="1" applyProtection="1">
      <alignment horizontal="center" vertical="center"/>
    </xf>
    <xf numFmtId="2" fontId="26" fillId="0" borderId="131" xfId="1" applyNumberFormat="1" applyFont="1" applyFill="1" applyBorder="1" applyAlignment="1" applyProtection="1">
      <alignment horizontal="center" vertical="center"/>
    </xf>
    <xf numFmtId="2" fontId="26" fillId="0" borderId="132" xfId="1" applyNumberFormat="1" applyFont="1" applyFill="1" applyBorder="1" applyAlignment="1" applyProtection="1">
      <alignment horizontal="center" vertical="center"/>
    </xf>
    <xf numFmtId="2" fontId="26" fillId="0" borderId="133" xfId="1" applyNumberFormat="1" applyFont="1" applyFill="1" applyBorder="1" applyAlignment="1" applyProtection="1">
      <alignment horizontal="center" vertical="center"/>
    </xf>
    <xf numFmtId="2" fontId="26" fillId="0" borderId="134" xfId="1" applyNumberFormat="1" applyFont="1" applyFill="1" applyBorder="1" applyAlignment="1" applyProtection="1">
      <alignment horizontal="center" vertical="center"/>
    </xf>
    <xf numFmtId="2" fontId="26" fillId="0" borderId="135" xfId="1" applyNumberFormat="1" applyFont="1" applyFill="1" applyBorder="1" applyAlignment="1" applyProtection="1">
      <alignment horizontal="center" vertical="center"/>
    </xf>
    <xf numFmtId="2" fontId="26" fillId="0" borderId="136" xfId="1" applyNumberFormat="1" applyFont="1" applyFill="1" applyBorder="1" applyAlignment="1" applyProtection="1">
      <alignment horizontal="center" vertical="center"/>
    </xf>
    <xf numFmtId="2" fontId="26" fillId="0" borderId="22" xfId="1" applyNumberFormat="1" applyFont="1" applyFill="1" applyBorder="1" applyAlignment="1" applyProtection="1">
      <alignment horizontal="center" vertical="center"/>
    </xf>
    <xf numFmtId="2" fontId="26" fillId="0" borderId="107" xfId="1" applyNumberFormat="1" applyFont="1" applyFill="1" applyBorder="1" applyAlignment="1" applyProtection="1">
      <alignment horizontal="center" vertical="center"/>
    </xf>
    <xf numFmtId="2" fontId="26" fillId="0" borderId="108" xfId="1" applyNumberFormat="1" applyFont="1" applyFill="1" applyBorder="1" applyAlignment="1" applyProtection="1">
      <alignment horizontal="center" vertical="center"/>
    </xf>
    <xf numFmtId="2" fontId="26" fillId="0" borderId="110" xfId="1" applyNumberFormat="1" applyFont="1" applyFill="1" applyBorder="1" applyAlignment="1" applyProtection="1">
      <alignment horizontal="center" vertical="center"/>
    </xf>
    <xf numFmtId="2" fontId="26" fillId="0" borderId="111" xfId="1" applyNumberFormat="1" applyFont="1" applyFill="1" applyBorder="1" applyAlignment="1" applyProtection="1">
      <alignment horizontal="center" vertical="center"/>
    </xf>
    <xf numFmtId="2" fontId="26" fillId="0" borderId="113" xfId="1" applyNumberFormat="1" applyFont="1" applyFill="1" applyBorder="1" applyAlignment="1" applyProtection="1">
      <alignment horizontal="center" vertical="center"/>
    </xf>
    <xf numFmtId="2" fontId="26" fillId="0" borderId="114" xfId="1" applyNumberFormat="1" applyFont="1" applyFill="1" applyBorder="1" applyAlignment="1" applyProtection="1">
      <alignment horizontal="center" vertical="center"/>
    </xf>
    <xf numFmtId="2" fontId="26" fillId="0" borderId="115" xfId="1" applyNumberFormat="1" applyFont="1" applyFill="1" applyBorder="1" applyAlignment="1" applyProtection="1">
      <alignment horizontal="center" vertical="center"/>
    </xf>
    <xf numFmtId="2" fontId="26" fillId="0" borderId="116" xfId="1" applyNumberFormat="1" applyFont="1" applyFill="1" applyBorder="1" applyAlignment="1" applyProtection="1">
      <alignment horizontal="center" vertical="center"/>
    </xf>
    <xf numFmtId="2" fontId="26" fillId="0" borderId="117" xfId="1" applyNumberFormat="1" applyFont="1" applyFill="1" applyBorder="1" applyAlignment="1" applyProtection="1">
      <alignment horizontal="center" vertical="center"/>
    </xf>
    <xf numFmtId="2" fontId="39" fillId="0" borderId="119" xfId="0" applyNumberFormat="1" applyFont="1" applyBorder="1" applyAlignment="1">
      <alignment horizontal="center" vertical="center"/>
    </xf>
    <xf numFmtId="0" fontId="14" fillId="0" borderId="120" xfId="0" applyFont="1" applyBorder="1" applyAlignment="1">
      <alignment horizontal="center" vertical="center"/>
    </xf>
    <xf numFmtId="0" fontId="14" fillId="0" borderId="121" xfId="0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/>
    </xf>
    <xf numFmtId="0" fontId="14" fillId="0" borderId="153" xfId="0" applyFont="1" applyBorder="1" applyAlignment="1">
      <alignment horizontal="center" vertical="center"/>
    </xf>
    <xf numFmtId="0" fontId="14" fillId="0" borderId="154" xfId="0" applyFont="1" applyBorder="1" applyAlignment="1">
      <alignment horizontal="center" vertical="center"/>
    </xf>
    <xf numFmtId="0" fontId="14" fillId="0" borderId="155" xfId="0" applyFont="1" applyBorder="1" applyAlignment="1">
      <alignment horizontal="center" vertical="center"/>
    </xf>
    <xf numFmtId="2" fontId="26" fillId="0" borderId="137" xfId="1" applyNumberFormat="1" applyFont="1" applyFill="1" applyBorder="1" applyAlignment="1" applyProtection="1">
      <alignment horizontal="center" vertical="center"/>
    </xf>
    <xf numFmtId="2" fontId="26" fillId="0" borderId="142" xfId="1" applyNumberFormat="1" applyFont="1" applyFill="1" applyBorder="1" applyAlignment="1" applyProtection="1">
      <alignment horizontal="center" vertical="center"/>
    </xf>
    <xf numFmtId="2" fontId="26" fillId="0" borderId="143" xfId="1" applyNumberFormat="1" applyFont="1" applyFill="1" applyBorder="1" applyAlignment="1" applyProtection="1">
      <alignment horizontal="center" vertical="center"/>
    </xf>
    <xf numFmtId="2" fontId="26" fillId="0" borderId="144" xfId="1" applyNumberFormat="1" applyFont="1" applyFill="1" applyBorder="1" applyAlignment="1" applyProtection="1">
      <alignment horizontal="center" vertical="center"/>
    </xf>
    <xf numFmtId="2" fontId="26" fillId="0" borderId="145" xfId="1" applyNumberFormat="1" applyFont="1" applyFill="1" applyBorder="1" applyAlignment="1" applyProtection="1">
      <alignment horizontal="center" vertical="center"/>
    </xf>
    <xf numFmtId="2" fontId="26" fillId="0" borderId="146" xfId="1" applyNumberFormat="1" applyFont="1" applyFill="1" applyBorder="1" applyAlignment="1" applyProtection="1">
      <alignment horizontal="center" vertical="center"/>
    </xf>
    <xf numFmtId="2" fontId="26" fillId="0" borderId="147" xfId="1" applyNumberFormat="1" applyFont="1" applyFill="1" applyBorder="1" applyAlignment="1" applyProtection="1">
      <alignment horizontal="center" vertical="center"/>
    </xf>
    <xf numFmtId="2" fontId="26" fillId="0" borderId="148" xfId="1" applyNumberFormat="1" applyFont="1" applyFill="1" applyBorder="1" applyAlignment="1" applyProtection="1">
      <alignment horizontal="center" vertical="center"/>
    </xf>
    <xf numFmtId="2" fontId="26" fillId="0" borderId="149" xfId="1" applyNumberFormat="1" applyFont="1" applyFill="1" applyBorder="1" applyAlignment="1" applyProtection="1">
      <alignment horizontal="center" vertical="center"/>
    </xf>
    <xf numFmtId="2" fontId="26" fillId="0" borderId="150" xfId="1" applyNumberFormat="1" applyFont="1" applyFill="1" applyBorder="1" applyAlignment="1" applyProtection="1">
      <alignment horizontal="center" vertical="center"/>
    </xf>
    <xf numFmtId="2" fontId="39" fillId="0" borderId="152" xfId="0" applyNumberFormat="1" applyFont="1" applyBorder="1" applyAlignment="1">
      <alignment horizontal="center" vertical="center"/>
    </xf>
    <xf numFmtId="0" fontId="14" fillId="0" borderId="168" xfId="0" applyFont="1" applyBorder="1" applyAlignment="1">
      <alignment horizontal="center" vertical="center"/>
    </xf>
    <xf numFmtId="0" fontId="14" fillId="0" borderId="169" xfId="0" applyFont="1" applyBorder="1" applyAlignment="1">
      <alignment horizontal="center" vertical="center"/>
    </xf>
    <xf numFmtId="0" fontId="14" fillId="0" borderId="170" xfId="0" applyFont="1" applyBorder="1" applyAlignment="1">
      <alignment horizontal="center" vertical="center"/>
    </xf>
    <xf numFmtId="0" fontId="69" fillId="0" borderId="172" xfId="0" applyFont="1" applyBorder="1" applyAlignment="1">
      <alignment horizontal="center" vertical="center" wrapText="1"/>
    </xf>
    <xf numFmtId="0" fontId="69" fillId="0" borderId="173" xfId="0" applyFont="1" applyBorder="1" applyAlignment="1">
      <alignment horizontal="center" vertical="center"/>
    </xf>
    <xf numFmtId="0" fontId="69" fillId="0" borderId="174" xfId="0" applyFont="1" applyBorder="1" applyAlignment="1">
      <alignment horizontal="center" vertical="center"/>
    </xf>
    <xf numFmtId="2" fontId="26" fillId="0" borderId="151" xfId="1" applyNumberFormat="1" applyFont="1" applyFill="1" applyBorder="1" applyAlignment="1" applyProtection="1">
      <alignment horizontal="center" vertical="center"/>
    </xf>
    <xf numFmtId="2" fontId="26" fillId="0" borderId="156" xfId="1" applyNumberFormat="1" applyFont="1" applyFill="1" applyBorder="1" applyAlignment="1" applyProtection="1">
      <alignment horizontal="center" vertical="center"/>
    </xf>
    <xf numFmtId="2" fontId="26" fillId="0" borderId="157" xfId="1" applyNumberFormat="1" applyFont="1" applyFill="1" applyBorder="1" applyAlignment="1" applyProtection="1">
      <alignment horizontal="center" vertical="center"/>
    </xf>
    <xf numFmtId="2" fontId="26" fillId="0" borderId="158" xfId="1" applyNumberFormat="1" applyFont="1" applyFill="1" applyBorder="1" applyAlignment="1" applyProtection="1">
      <alignment horizontal="center" vertical="center"/>
    </xf>
    <xf numFmtId="2" fontId="26" fillId="0" borderId="159" xfId="1" applyNumberFormat="1" applyFont="1" applyFill="1" applyBorder="1" applyAlignment="1" applyProtection="1">
      <alignment horizontal="center" vertical="center"/>
    </xf>
    <xf numFmtId="2" fontId="26" fillId="0" borderId="160" xfId="1" applyNumberFormat="1" applyFont="1" applyFill="1" applyBorder="1" applyAlignment="1" applyProtection="1">
      <alignment horizontal="center" vertical="center"/>
    </xf>
    <xf numFmtId="2" fontId="26" fillId="0" borderId="161" xfId="1" applyNumberFormat="1" applyFont="1" applyFill="1" applyBorder="1" applyAlignment="1" applyProtection="1">
      <alignment horizontal="center" vertical="center"/>
    </xf>
    <xf numFmtId="2" fontId="26" fillId="0" borderId="162" xfId="1" applyNumberFormat="1" applyFont="1" applyFill="1" applyBorder="1" applyAlignment="1" applyProtection="1">
      <alignment horizontal="center" vertical="center"/>
    </xf>
    <xf numFmtId="2" fontId="26" fillId="0" borderId="163" xfId="1" applyNumberFormat="1" applyFont="1" applyFill="1" applyBorder="1" applyAlignment="1" applyProtection="1">
      <alignment horizontal="center" vertical="center"/>
    </xf>
    <xf numFmtId="2" fontId="26" fillId="0" borderId="165" xfId="1" applyNumberFormat="1" applyFont="1" applyFill="1" applyBorder="1" applyAlignment="1" applyProtection="1">
      <alignment horizontal="center" vertical="center"/>
    </xf>
    <xf numFmtId="0" fontId="12" fillId="0" borderId="168" xfId="0" applyFont="1" applyBorder="1" applyAlignment="1">
      <alignment horizontal="center" vertical="center"/>
    </xf>
    <xf numFmtId="0" fontId="12" fillId="0" borderId="170" xfId="0" applyFont="1" applyBorder="1" applyAlignment="1">
      <alignment horizontal="center" vertical="center"/>
    </xf>
    <xf numFmtId="2" fontId="39" fillId="0" borderId="178" xfId="0" applyNumberFormat="1" applyFont="1" applyBorder="1" applyAlignment="1">
      <alignment horizontal="center" vertical="center"/>
    </xf>
    <xf numFmtId="2" fontId="39" fillId="0" borderId="179" xfId="0" applyNumberFormat="1" applyFont="1" applyBorder="1" applyAlignment="1">
      <alignment horizontal="center" vertical="center"/>
    </xf>
    <xf numFmtId="2" fontId="39" fillId="0" borderId="182" xfId="0" applyNumberFormat="1" applyFont="1" applyBorder="1" applyAlignment="1">
      <alignment horizontal="center" vertical="center"/>
    </xf>
    <xf numFmtId="2" fontId="39" fillId="0" borderId="183" xfId="0" applyNumberFormat="1" applyFont="1" applyBorder="1" applyAlignment="1">
      <alignment horizontal="center" vertical="center"/>
    </xf>
    <xf numFmtId="2" fontId="14" fillId="0" borderId="185" xfId="0" applyNumberFormat="1" applyFont="1" applyBorder="1" applyAlignment="1">
      <alignment horizontal="center" vertical="center"/>
    </xf>
    <xf numFmtId="2" fontId="14" fillId="0" borderId="186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5" fontId="15" fillId="0" borderId="0" xfId="0" applyNumberFormat="1" applyFont="1" applyAlignment="1" applyProtection="1">
      <alignment vertical="center"/>
      <protection locked="0"/>
    </xf>
    <xf numFmtId="0" fontId="14" fillId="0" borderId="177" xfId="0" applyFont="1" applyBorder="1" applyAlignment="1">
      <alignment horizontal="center" vertical="center"/>
    </xf>
    <xf numFmtId="0" fontId="14" fillId="0" borderId="180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81" xfId="0" applyFont="1" applyBorder="1" applyAlignment="1">
      <alignment horizontal="center" vertical="center"/>
    </xf>
    <xf numFmtId="0" fontId="14" fillId="0" borderId="184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2" fillId="0" borderId="181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69" fillId="0" borderId="187" xfId="0" applyFont="1" applyBorder="1" applyAlignment="1">
      <alignment horizontal="center" vertical="center" wrapText="1"/>
    </xf>
    <xf numFmtId="0" fontId="69" fillId="0" borderId="188" xfId="0" applyFont="1" applyBorder="1" applyAlignment="1">
      <alignment horizontal="center" vertical="center"/>
    </xf>
    <xf numFmtId="0" fontId="69" fillId="0" borderId="18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/>
    </xf>
    <xf numFmtId="0" fontId="27" fillId="0" borderId="8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6" xfId="0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82" xfId="0" applyFont="1" applyBorder="1" applyAlignment="1">
      <alignment horizontal="center"/>
    </xf>
    <xf numFmtId="0" fontId="25" fillId="0" borderId="65" xfId="0" applyFont="1" applyBorder="1" applyAlignment="1">
      <alignment horizontal="center"/>
    </xf>
    <xf numFmtId="0" fontId="25" fillId="0" borderId="83" xfId="0" applyFont="1" applyBorder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27" fillId="0" borderId="84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0" fillId="0" borderId="194" xfId="0" applyBorder="1" applyAlignment="1">
      <alignment horizontal="center"/>
    </xf>
    <xf numFmtId="0" fontId="0" fillId="0" borderId="195" xfId="0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0" fillId="0" borderId="196" xfId="0" applyBorder="1" applyAlignment="1">
      <alignment horizontal="center"/>
    </xf>
    <xf numFmtId="0" fontId="0" fillId="0" borderId="197" xfId="0" applyBorder="1" applyAlignment="1">
      <alignment horizontal="center"/>
    </xf>
    <xf numFmtId="0" fontId="0" fillId="0" borderId="198" xfId="0" applyBorder="1" applyAlignment="1">
      <alignment horizontal="center"/>
    </xf>
    <xf numFmtId="0" fontId="0" fillId="0" borderId="199" xfId="0" applyBorder="1" applyAlignment="1">
      <alignment horizontal="center"/>
    </xf>
  </cellXfs>
  <cellStyles count="93">
    <cellStyle name="Excel_BuiltIn_Linked Cell" xfId="1" xr:uid="{00000000-0005-0000-0000-000000000000}"/>
    <cellStyle name="Linked Cell 2" xfId="2" xr:uid="{00000000-0005-0000-0000-000001000000}"/>
    <cellStyle name="Linked Cell 2 2" xfId="68" xr:uid="{A44B8F15-1358-42D3-8777-4DBCD5AEBE40}"/>
    <cellStyle name="Linked Cell 3" xfId="3" xr:uid="{00000000-0005-0000-0000-000002000000}"/>
    <cellStyle name="Linked Cell 3 2" xfId="69" xr:uid="{0C7FE79A-6D18-4C50-99D6-7B0593A635B9}"/>
    <cellStyle name="Normal" xfId="0" builtinId="0"/>
    <cellStyle name="Normal 10" xfId="4" xr:uid="{00000000-0005-0000-0000-000004000000}"/>
    <cellStyle name="Normal 10 2" xfId="70" xr:uid="{FF8DEFAE-62D1-4FBE-B0F7-166802D5A325}"/>
    <cellStyle name="Normal 11" xfId="5" xr:uid="{00000000-0005-0000-0000-000005000000}"/>
    <cellStyle name="Normal 11 2" xfId="25" xr:uid="{6D4F94EA-9E78-4172-91B2-D1BFF1E272F0}"/>
    <cellStyle name="Normal 11 3" xfId="71" xr:uid="{F211E2D2-C66B-497B-99F6-16F15233B9C9}"/>
    <cellStyle name="Normal 12" xfId="6" xr:uid="{00000000-0005-0000-0000-000006000000}"/>
    <cellStyle name="Normal 12 2" xfId="72" xr:uid="{8779554B-2DCE-46CC-9D0F-7500107016DE}"/>
    <cellStyle name="Normal 13" xfId="7" xr:uid="{00000000-0005-0000-0000-000007000000}"/>
    <cellStyle name="Normal 13 2" xfId="26" xr:uid="{E76C4B53-BEA9-469C-949F-F05FF00EE440}"/>
    <cellStyle name="Normal 13 3" xfId="73" xr:uid="{A1998AD4-4CB7-487C-9956-DC209B9DD665}"/>
    <cellStyle name="Normal 14" xfId="19" xr:uid="{5B4F8C32-4DDF-4648-9A23-B96EABE00D34}"/>
    <cellStyle name="Normal 14 2" xfId="74" xr:uid="{DFF2A885-12F8-4531-8BD5-01CF7889699A}"/>
    <cellStyle name="Normal 15" xfId="20" xr:uid="{9C5356D2-0949-4E6C-ABA5-B6E6A55C049C}"/>
    <cellStyle name="Normal 15 2" xfId="31" xr:uid="{C88D42A9-6B22-41D2-AD18-822BD3AB8CCC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6 7" xfId="75" xr:uid="{474C8282-499F-4721-B361-CE3D08AE6955}"/>
    <cellStyle name="Normal 17" xfId="22" xr:uid="{D47C95EC-5EE0-41A8-930D-04010E39B2F8}"/>
    <cellStyle name="Normal 17 2" xfId="33" xr:uid="{68EB4E08-1F89-47F4-A9B1-75660913C6C4}"/>
    <cellStyle name="Normal 17 3" xfId="76" xr:uid="{1FF1C8DA-1705-49A9-BD5A-70C1D9B31658}"/>
    <cellStyle name="Normal 18" xfId="23" xr:uid="{54E09E81-0AC1-4A48-BA29-C8D4F30CCBEA}"/>
    <cellStyle name="Normal 18 2" xfId="34" xr:uid="{B5AF44AC-6745-46CA-B2CE-BA9C53A9CCAA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19 7" xfId="77" xr:uid="{653CDF3C-5DA2-4897-9F69-678BC69F21D7}"/>
    <cellStyle name="Normal 2" xfId="8" xr:uid="{00000000-0005-0000-0000-000008000000}"/>
    <cellStyle name="Normal 2 2" xfId="9" xr:uid="{00000000-0005-0000-0000-000009000000}"/>
    <cellStyle name="Normal 2 2 2" xfId="79" xr:uid="{94C6B768-93E4-4255-8791-36377D80351A}"/>
    <cellStyle name="Normal 2 3" xfId="78" xr:uid="{339F1C53-FDC4-4893-AC79-5D1313425647}"/>
    <cellStyle name="Normal 20" xfId="54" xr:uid="{77BF0399-F18D-421C-BD55-5C93125BA6F9}"/>
    <cellStyle name="Normal 21" xfId="67" xr:uid="{6715C207-0D06-46D8-975F-4E987F2B47CD}"/>
    <cellStyle name="Normal 22" xfId="89" xr:uid="{034A89B7-4806-42A6-8F6F-9AF6CD418857}"/>
    <cellStyle name="Normal 23" xfId="92" xr:uid="{95363CEC-9A54-44F8-9C79-F49466267EF9}"/>
    <cellStyle name="Normal 3" xfId="10" xr:uid="{00000000-0005-0000-0000-00000A000000}"/>
    <cellStyle name="Normal 3 2" xfId="80" xr:uid="{4D2EBAA1-C891-40D6-9F02-C3004983B57E}"/>
    <cellStyle name="Normal 4" xfId="11" xr:uid="{00000000-0005-0000-0000-00000B000000}"/>
    <cellStyle name="Normal 4 2" xfId="81" xr:uid="{7F2F1840-1F8D-477A-87CE-8F07E6F9E9B7}"/>
    <cellStyle name="Normal 5" xfId="12" xr:uid="{00000000-0005-0000-0000-00000C000000}"/>
    <cellStyle name="Normal 5 10" xfId="90" xr:uid="{60695D2C-A703-4AD3-A8C4-969FAB6EFAEF}"/>
    <cellStyle name="Normal 5 11" xfId="91" xr:uid="{7E285B88-361E-4C9F-8963-8B824E2EB584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2 7" xfId="83" xr:uid="{934B5B9A-9332-41AD-B6EB-E37AC183B2B3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3 7" xfId="84" xr:uid="{3FF35B2A-8956-4189-8735-DD73065D70E4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5 9" xfId="82" xr:uid="{A3EF8122-A504-4AFA-AA69-45E77C04A483}"/>
    <cellStyle name="Normal 6" xfId="15" xr:uid="{00000000-0005-0000-0000-00000F000000}"/>
    <cellStyle name="Normal 6 2" xfId="85" xr:uid="{D9F90C92-2767-443A-A94F-E8C9DEC3023D}"/>
    <cellStyle name="Normal 7" xfId="16" xr:uid="{00000000-0005-0000-0000-000010000000}"/>
    <cellStyle name="Normal 7 2" xfId="86" xr:uid="{5BAF7CEC-E5B4-4CC1-B959-CB9236037189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8 7" xfId="87" xr:uid="{22F45E2C-FFB4-4593-9990-E03F6673BA81}"/>
    <cellStyle name="Normal 9" xfId="18" xr:uid="{00000000-0005-0000-0000-000012000000}"/>
    <cellStyle name="Normal 9 2" xfId="88" xr:uid="{5939C726-0ADC-433A-8302-EABB6178D4B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League'!$D$106</c:f>
              <c:strCache>
                <c:ptCount val="1"/>
                <c:pt idx="0">
                  <c:v>Saltburn &amp; Marske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'Moors League'!$C$107:$C$115</c:f>
              <c:strCache>
                <c:ptCount val="9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DSQ</c:v>
                </c:pt>
                <c:pt idx="7">
                  <c:v>T/O</c:v>
                </c:pt>
                <c:pt idx="8">
                  <c:v>DNS</c:v>
                </c:pt>
              </c:strCache>
            </c:strRef>
          </c:cat>
          <c:val>
            <c:numRef>
              <c:f>'Moors League'!$D$107:$D$115</c:f>
              <c:numCache>
                <c:formatCode>General</c:formatCode>
                <c:ptCount val="9"/>
                <c:pt idx="0">
                  <c:v>11</c:v>
                </c:pt>
                <c:pt idx="1">
                  <c:v>7</c:v>
                </c:pt>
                <c:pt idx="2">
                  <c:v>5</c:v>
                </c:pt>
                <c:pt idx="3">
                  <c:v>14</c:v>
                </c:pt>
                <c:pt idx="4">
                  <c:v>8</c:v>
                </c:pt>
                <c:pt idx="5">
                  <c:v>12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30-4EE0-9757-505EE341E559}"/>
            </c:ext>
          </c:extLst>
        </c:ser>
        <c:ser>
          <c:idx val="1"/>
          <c:order val="1"/>
          <c:tx>
            <c:strRef>
              <c:f>'Moors League'!$E$106</c:f>
              <c:strCache>
                <c:ptCount val="1"/>
                <c:pt idx="0">
                  <c:v>Eston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'Moors League'!$C$107:$C$115</c:f>
              <c:strCache>
                <c:ptCount val="9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DSQ</c:v>
                </c:pt>
                <c:pt idx="7">
                  <c:v>T/O</c:v>
                </c:pt>
                <c:pt idx="8">
                  <c:v>DNS</c:v>
                </c:pt>
              </c:strCache>
            </c:strRef>
          </c:cat>
          <c:val>
            <c:numRef>
              <c:f>'Moors League'!$E$107:$E$115</c:f>
              <c:numCache>
                <c:formatCode>General</c:formatCode>
                <c:ptCount val="9"/>
                <c:pt idx="0">
                  <c:v>10</c:v>
                </c:pt>
                <c:pt idx="1">
                  <c:v>17</c:v>
                </c:pt>
                <c:pt idx="2">
                  <c:v>18</c:v>
                </c:pt>
                <c:pt idx="3">
                  <c:v>7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30-4EE0-9757-505EE341E559}"/>
            </c:ext>
          </c:extLst>
        </c:ser>
        <c:ser>
          <c:idx val="2"/>
          <c:order val="2"/>
          <c:tx>
            <c:strRef>
              <c:f>'Moors League'!$F$106</c:f>
              <c:strCache>
                <c:ptCount val="1"/>
                <c:pt idx="0">
                  <c:v>Stokesley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'Moors League'!$C$107:$C$115</c:f>
              <c:strCache>
                <c:ptCount val="9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DSQ</c:v>
                </c:pt>
                <c:pt idx="7">
                  <c:v>T/O</c:v>
                </c:pt>
                <c:pt idx="8">
                  <c:v>DNS</c:v>
                </c:pt>
              </c:strCache>
            </c:strRef>
          </c:cat>
          <c:val>
            <c:numRef>
              <c:f>'Moors League'!$F$107:$F$115</c:f>
              <c:numCache>
                <c:formatCode>General</c:formatCode>
                <c:ptCount val="9"/>
                <c:pt idx="0">
                  <c:v>15</c:v>
                </c:pt>
                <c:pt idx="1">
                  <c:v>24</c:v>
                </c:pt>
                <c:pt idx="2">
                  <c:v>15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30-4EE0-9757-505EE341E559}"/>
            </c:ext>
          </c:extLst>
        </c:ser>
        <c:ser>
          <c:idx val="3"/>
          <c:order val="3"/>
          <c:tx>
            <c:strRef>
              <c:f>'Moors League'!$G$106</c:f>
              <c:strCache>
                <c:ptCount val="1"/>
                <c:pt idx="0">
                  <c:v>Thirsk WH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'Moors League'!$C$107:$C$115</c:f>
              <c:strCache>
                <c:ptCount val="9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DSQ</c:v>
                </c:pt>
                <c:pt idx="7">
                  <c:v>T/O</c:v>
                </c:pt>
                <c:pt idx="8">
                  <c:v>DNS</c:v>
                </c:pt>
              </c:strCache>
            </c:strRef>
          </c:cat>
          <c:val>
            <c:numRef>
              <c:f>'Moors League'!$G$107:$G$115</c:f>
              <c:numCache>
                <c:formatCode>General</c:formatCode>
                <c:ptCount val="9"/>
                <c:pt idx="0">
                  <c:v>22</c:v>
                </c:pt>
                <c:pt idx="1">
                  <c:v>9</c:v>
                </c:pt>
                <c:pt idx="2">
                  <c:v>15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230-4EE0-9757-505EE341E559}"/>
            </c:ext>
          </c:extLst>
        </c:ser>
        <c:ser>
          <c:idx val="4"/>
          <c:order val="4"/>
          <c:tx>
            <c:strRef>
              <c:f>'Moors League'!$H$106</c:f>
              <c:strCache>
                <c:ptCount val="1"/>
                <c:pt idx="0">
                  <c:v>Northallerton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'Moors League'!$C$107:$C$115</c:f>
              <c:strCache>
                <c:ptCount val="9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DSQ</c:v>
                </c:pt>
                <c:pt idx="7">
                  <c:v>T/O</c:v>
                </c:pt>
                <c:pt idx="8">
                  <c:v>DNS</c:v>
                </c:pt>
              </c:strCache>
            </c:strRef>
          </c:cat>
          <c:val>
            <c:numRef>
              <c:f>'Moors League'!$H$107:$H$115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18</c:v>
                </c:pt>
                <c:pt idx="4">
                  <c:v>26</c:v>
                </c:pt>
                <c:pt idx="5">
                  <c:v>8</c:v>
                </c:pt>
                <c:pt idx="6">
                  <c:v>26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230-4EE0-9757-505EE341E559}"/>
            </c:ext>
          </c:extLst>
        </c:ser>
        <c:ser>
          <c:idx val="5"/>
          <c:order val="5"/>
          <c:tx>
            <c:strRef>
              <c:f>'Moors League'!$I$106</c:f>
              <c:strCache>
                <c:ptCount val="1"/>
                <c:pt idx="0">
                  <c:v>Thornaby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'Moors League'!$C$107:$C$115</c:f>
              <c:strCache>
                <c:ptCount val="9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DSQ</c:v>
                </c:pt>
                <c:pt idx="7">
                  <c:v>T/O</c:v>
                </c:pt>
                <c:pt idx="8">
                  <c:v>DNS</c:v>
                </c:pt>
              </c:strCache>
            </c:strRef>
          </c:cat>
          <c:val>
            <c:numRef>
              <c:f>'Moors League'!$I$107:$I$115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  <c:pt idx="4">
                  <c:v>16</c:v>
                </c:pt>
                <c:pt idx="5">
                  <c:v>13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5-4D98-80D4-00A81B6BB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Places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Places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Club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615741996190899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22</xdr:col>
      <xdr:colOff>409574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bd4cf94c945c003/Desktop/Moors%202026/6-Moors%20League%2013%20June%2026%20-%20Host%20Saltburn/6-Moor-League-Recording-Eston-13th%20June%2026%20-%20Saltburn.xlsx" TargetMode="External"/><Relationship Id="rId1" Type="http://schemas.openxmlformats.org/officeDocument/2006/relationships/externalLinkPath" Target="https://d.docs.live.net/5bd4cf94c945c003/Desktop/Moors%202026/6-Moors%20League%2013%20June%2026%20-%20Host%20Saltburn/6-Moor-League-Recording-Eston-13th%20June%2026%20-%20Saltbur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ors League"/>
      <sheetName val="Running Total"/>
      <sheetName val="Lane 1 Team Sheet"/>
      <sheetName val="Lane 2 Team Sheet"/>
      <sheetName val="Lane 3 Team Sheet"/>
      <sheetName val="Lane 4 Team Sheet"/>
      <sheetName val="Records"/>
      <sheetName val="Relay Records"/>
      <sheetName val="DQ Lookup"/>
      <sheetName val="HDR"/>
      <sheetName val="MRF"/>
      <sheetName val="Team Changes after event"/>
      <sheetName val="Swim England Lookup"/>
      <sheetName val="O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4.4000000000000004</v>
          </cell>
          <cell r="B2" t="str">
            <v>Initiating a start before the signal</v>
          </cell>
        </row>
        <row r="4">
          <cell r="A4" t="str">
            <v>FREESTYLE RULES</v>
          </cell>
          <cell r="B4" t="str">
            <v>FREESTYLE</v>
          </cell>
        </row>
        <row r="5">
          <cell r="A5">
            <v>5.2</v>
          </cell>
          <cell r="B5" t="str">
            <v>Did not touch the wall at the turn or finish</v>
          </cell>
        </row>
        <row r="6">
          <cell r="A6" t="str">
            <v>5.3.1</v>
          </cell>
          <cell r="B6" t="str">
            <v>Head did not break the surface of the water at or before the 15m mark following the start or turn</v>
          </cell>
        </row>
        <row r="7">
          <cell r="A7" t="str">
            <v>5.3.2</v>
          </cell>
          <cell r="B7" t="str">
            <v>Completely submerged during stroke</v>
          </cell>
        </row>
        <row r="9">
          <cell r="A9" t="str">
            <v>BACKSTROKE RULES</v>
          </cell>
          <cell r="B9" t="str">
            <v>BACKSTROKE</v>
          </cell>
        </row>
        <row r="10">
          <cell r="A10">
            <v>6.2</v>
          </cell>
          <cell r="B10" t="str">
            <v>Left position on the back except when executing a turn</v>
          </cell>
        </row>
        <row r="11">
          <cell r="A11" t="str">
            <v>6.3.1</v>
          </cell>
          <cell r="B11" t="str">
            <v>Head did not break the surface of the water at or before the 15m mark following the start or turn</v>
          </cell>
        </row>
        <row r="12">
          <cell r="A12" t="str">
            <v>6.3.2</v>
          </cell>
          <cell r="B12" t="str">
            <v>Completely submerged during stroke, other than within 5m of the finish</v>
          </cell>
        </row>
        <row r="13">
          <cell r="A13" t="str">
            <v>6.4.1</v>
          </cell>
          <cell r="B13" t="str">
            <v>Did not start executing the turn immediately after turning onto the breast</v>
          </cell>
        </row>
        <row r="14">
          <cell r="A14" t="str">
            <v>6.4.2</v>
          </cell>
          <cell r="B14" t="str">
            <v>Turn not initiated at completion of the arm pull after leaving position on the back</v>
          </cell>
        </row>
        <row r="15">
          <cell r="A15" t="str">
            <v>6.4.3</v>
          </cell>
          <cell r="B15" t="str">
            <v>Did not touch the wall during the turn</v>
          </cell>
        </row>
        <row r="16">
          <cell r="A16" t="str">
            <v>6.4.4</v>
          </cell>
          <cell r="B16" t="str">
            <v>Not on the back upon leaving the wall after the turn</v>
          </cell>
        </row>
        <row r="17">
          <cell r="A17">
            <v>6.5</v>
          </cell>
          <cell r="B17" t="str">
            <v>Did not finish the race while on the back</v>
          </cell>
        </row>
        <row r="19">
          <cell r="A19" t="str">
            <v>BREASTSTROKE RULES</v>
          </cell>
          <cell r="B19" t="str">
            <v>BREASTSTROKE</v>
          </cell>
        </row>
        <row r="20">
          <cell r="A20" t="str">
            <v>7.1.1</v>
          </cell>
          <cell r="B20" t="str">
            <v>More than one butterfly kick prior to first breaststroke kick after the start or turn</v>
          </cell>
        </row>
        <row r="21">
          <cell r="A21" t="str">
            <v>7.1.2</v>
          </cell>
          <cell r="B21" t="str">
            <v>Head did not break the surface before the hands turned inward at the widest part of the second stroke after the start or turn</v>
          </cell>
        </row>
        <row r="22">
          <cell r="A22" t="str">
            <v>7.2.1</v>
          </cell>
          <cell r="B22" t="str">
            <v>Body not on the breast during stroke</v>
          </cell>
        </row>
        <row r="23">
          <cell r="A23" t="str">
            <v>7.2.2</v>
          </cell>
          <cell r="B23" t="str">
            <v>Stroke cycle not 1 arm stroke to 1 leg kick in that order</v>
          </cell>
        </row>
        <row r="24">
          <cell r="A24" t="str">
            <v>7.2.3</v>
          </cell>
          <cell r="B24" t="str">
            <v>Arm movements not simultaneous</v>
          </cell>
        </row>
        <row r="25">
          <cell r="A25" t="str">
            <v>7.3.1</v>
          </cell>
          <cell r="B25" t="str">
            <v>Hands not pushed forward together from the breast</v>
          </cell>
        </row>
        <row r="26">
          <cell r="A26" t="str">
            <v>7.3.2</v>
          </cell>
          <cell r="B26" t="str">
            <v>Elbows not under the water during stroke</v>
          </cell>
        </row>
        <row r="27">
          <cell r="A27" t="str">
            <v>7.3.3</v>
          </cell>
          <cell r="B27" t="str">
            <v>Hands brought back beyond the hip line during stroke</v>
          </cell>
        </row>
        <row r="28">
          <cell r="A28" t="str">
            <v>7.4.1</v>
          </cell>
          <cell r="B28" t="str">
            <v>Head did not break the surface during each stroke cycle</v>
          </cell>
        </row>
        <row r="29">
          <cell r="A29" t="str">
            <v>7.4.2</v>
          </cell>
          <cell r="B29" t="str">
            <v>Leg movements not simultaneous</v>
          </cell>
        </row>
        <row r="30">
          <cell r="A30" t="str">
            <v>7.5.1</v>
          </cell>
          <cell r="B30" t="str">
            <v>Feet not turned out during propulsive part of the kick</v>
          </cell>
        </row>
        <row r="31">
          <cell r="A31" t="str">
            <v>7.5.2</v>
          </cell>
          <cell r="B31" t="str">
            <v>Executed a downward butterfly kick during stroke</v>
          </cell>
        </row>
        <row r="32">
          <cell r="A32">
            <v>7.6</v>
          </cell>
          <cell r="B32" t="str">
            <v>Did not touch at the turn or finish with both hands; separated; simultaneously</v>
          </cell>
        </row>
        <row r="34">
          <cell r="A34" t="str">
            <v>BUTTERFLY RULES</v>
          </cell>
          <cell r="B34" t="str">
            <v>BUTTERFLY</v>
          </cell>
        </row>
        <row r="35">
          <cell r="A35">
            <v>8.1</v>
          </cell>
          <cell r="B35" t="str">
            <v>Body not on the breast during stroke</v>
          </cell>
        </row>
        <row r="36">
          <cell r="A36" t="str">
            <v>8.2.1</v>
          </cell>
          <cell r="B36" t="str">
            <v>Arms not brought forward simultaneously over the water</v>
          </cell>
        </row>
        <row r="37">
          <cell r="A37" t="str">
            <v>8.2.2</v>
          </cell>
          <cell r="B37" t="str">
            <v>Arms not brought backward simultaneously under the water</v>
          </cell>
        </row>
        <row r="38">
          <cell r="A38" t="str">
            <v>8.3.1</v>
          </cell>
          <cell r="B38" t="str">
            <v>Alternating movement of legs or feet</v>
          </cell>
        </row>
        <row r="39">
          <cell r="A39" t="str">
            <v>8.3.2</v>
          </cell>
          <cell r="B39" t="str">
            <v>Breaststroke kicking movement</v>
          </cell>
        </row>
        <row r="40">
          <cell r="A40">
            <v>8.4</v>
          </cell>
          <cell r="B40" t="str">
            <v>Did not touch at the turn or finish with both hands; separated; simultaneously</v>
          </cell>
        </row>
        <row r="41">
          <cell r="A41" t="str">
            <v>8.5.1</v>
          </cell>
          <cell r="B41" t="str">
            <v>More than one arm pull under water following the start or turn</v>
          </cell>
        </row>
        <row r="42">
          <cell r="A42" t="str">
            <v>8.5.2</v>
          </cell>
          <cell r="B42" t="str">
            <v>Head did not break the surface of the water at or before the 15m mark following the start or turn</v>
          </cell>
        </row>
        <row r="43">
          <cell r="A43" t="str">
            <v>8.5.3</v>
          </cell>
          <cell r="B43" t="str">
            <v>Completely submerged during the stroke</v>
          </cell>
        </row>
        <row r="45">
          <cell r="A45" t="str">
            <v>MEDLEY RULES</v>
          </cell>
          <cell r="B45" t="str">
            <v>MEDLEY</v>
          </cell>
        </row>
        <row r="46">
          <cell r="A46">
            <v>5.0999999999999996</v>
          </cell>
          <cell r="B46" t="str">
            <v>Backstroke, breaststroke or butterfly swum in the freestyle section</v>
          </cell>
        </row>
        <row r="47">
          <cell r="A47">
            <v>9.1</v>
          </cell>
          <cell r="B47" t="str">
            <v>Incorrect individual medley stroke order</v>
          </cell>
        </row>
        <row r="48">
          <cell r="A48">
            <v>9.1999999999999993</v>
          </cell>
          <cell r="B48" t="str">
            <v>In the freestyle section, did not return to the breast before any kick or stroke</v>
          </cell>
        </row>
        <row r="49">
          <cell r="A49">
            <v>9.3000000000000007</v>
          </cell>
          <cell r="B49" t="str">
            <v>Incorrect medley relay stroke order</v>
          </cell>
        </row>
        <row r="50">
          <cell r="A50">
            <v>9.4</v>
          </cell>
          <cell r="B50" t="str">
            <v>Finish of section not in accordance with rule of the stroke concerned (complete with stroke infraction above)</v>
          </cell>
        </row>
        <row r="52">
          <cell r="A52" t="str">
            <v>RACE RULES</v>
          </cell>
          <cell r="B52" t="str">
            <v>THE RACE</v>
          </cell>
        </row>
        <row r="53">
          <cell r="A53">
            <v>10.199999999999999</v>
          </cell>
          <cell r="B53" t="str">
            <v>Did not complete the whole distance</v>
          </cell>
        </row>
        <row r="54">
          <cell r="A54">
            <v>10.4</v>
          </cell>
          <cell r="B54" t="str">
            <v>Did not remain in the same lane in which they started</v>
          </cell>
        </row>
        <row r="55">
          <cell r="A55" t="str">
            <v>10.5.1</v>
          </cell>
          <cell r="B55" t="str">
            <v>When turning did not make contact with the end of the pool</v>
          </cell>
        </row>
        <row r="56">
          <cell r="A56" t="str">
            <v>10.5.2</v>
          </cell>
          <cell r="B56" t="str">
            <v>Took a stride or step from the bottom of the pool</v>
          </cell>
        </row>
        <row r="57">
          <cell r="A57">
            <v>10.6</v>
          </cell>
          <cell r="B57" t="str">
            <v>Stood on the bottom of the pool (except in freestyle)</v>
          </cell>
        </row>
        <row r="58">
          <cell r="A58">
            <v>10.7</v>
          </cell>
          <cell r="B58" t="str">
            <v>Pulled on the lane rope</v>
          </cell>
        </row>
        <row r="59">
          <cell r="A59">
            <v>10.8</v>
          </cell>
          <cell r="B59" t="str">
            <v>Obstructing another swimmer</v>
          </cell>
        </row>
        <row r="60">
          <cell r="A60">
            <v>10.9</v>
          </cell>
          <cell r="B60" t="str">
            <v>Entered the water during a race not entered in</v>
          </cell>
        </row>
        <row r="61">
          <cell r="A61">
            <v>10.11</v>
          </cell>
          <cell r="B61" t="str">
            <v>Relay exchange did not commence from the starting platform</v>
          </cell>
        </row>
        <row r="62">
          <cell r="A62">
            <v>10.119999999999999</v>
          </cell>
          <cell r="B62" t="str">
            <v>Feet lost touch with the starting platform before the preceding team-mate touched the wall</v>
          </cell>
        </row>
        <row r="63">
          <cell r="A63">
            <v>10.130000000000001</v>
          </cell>
          <cell r="B63" t="str">
            <v>Relay team member re-entered the water before all teams finished the race</v>
          </cell>
        </row>
        <row r="64">
          <cell r="A64">
            <v>10.14</v>
          </cell>
          <cell r="B64" t="str">
            <v>Relay team did not swim in the order listed</v>
          </cell>
        </row>
        <row r="65">
          <cell r="A65">
            <v>10.15</v>
          </cell>
          <cell r="B65" t="str">
            <v>Failed to leave the pool as soon as possible at the end of the race or section in a relay</v>
          </cell>
        </row>
        <row r="66">
          <cell r="A66">
            <v>10.17</v>
          </cell>
          <cell r="B66" t="str">
            <v>Device or plan used for pace-making</v>
          </cell>
        </row>
        <row r="68">
          <cell r="A68" t="str">
            <v>SWIMWEAR RULES</v>
          </cell>
          <cell r="B68" t="str">
            <v>SWIMWEAR AND WEARABLES</v>
          </cell>
        </row>
        <row r="69">
          <cell r="A69">
            <v>15.2</v>
          </cell>
          <cell r="B69" t="str">
            <v>Use of non-approved device, swimsuit, adhesive substance or body tape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</v>
    <v>8</v>
    <v>5</v>
    <v>6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7"/>
  <sheetViews>
    <sheetView zoomScale="120" zoomScaleNormal="120" workbookViewId="0">
      <pane ySplit="8" topLeftCell="A16" activePane="bottomLeft" state="frozen"/>
      <selection pane="bottomLeft" activeCell="P69" sqref="P69"/>
    </sheetView>
  </sheetViews>
  <sheetFormatPr defaultColWidth="9.109375" defaultRowHeight="12" x14ac:dyDescent="0.25"/>
  <cols>
    <col min="1" max="1" width="3.109375" style="76" customWidth="1"/>
    <col min="2" max="2" width="17.88671875" style="97" customWidth="1"/>
    <col min="3" max="3" width="5.44140625" style="76" customWidth="1"/>
    <col min="4" max="4" width="11" style="81" customWidth="1"/>
    <col min="5" max="5" width="9.44140625" style="76" customWidth="1"/>
    <col min="6" max="6" width="7.88671875" style="82" customWidth="1"/>
    <col min="7" max="7" width="5.6640625" style="76" customWidth="1"/>
    <col min="8" max="8" width="10.44140625" style="76" customWidth="1"/>
    <col min="9" max="9" width="6.88671875" style="76" customWidth="1"/>
    <col min="10" max="10" width="7.88671875" style="82" customWidth="1"/>
    <col min="11" max="11" width="5.6640625" style="76" customWidth="1"/>
    <col min="12" max="12" width="10.44140625" style="81" customWidth="1"/>
    <col min="13" max="13" width="7.33203125" style="76" customWidth="1"/>
    <col min="14" max="14" width="7.88671875" style="82" customWidth="1"/>
    <col min="15" max="15" width="5.6640625" style="76" customWidth="1"/>
    <col min="16" max="16" width="10.44140625" style="81" customWidth="1"/>
    <col min="17" max="17" width="5.6640625" style="76" customWidth="1"/>
    <col min="18" max="18" width="7.6640625" style="82" customWidth="1"/>
    <col min="19" max="19" width="2.5546875" style="76" hidden="1" customWidth="1"/>
    <col min="20" max="20" width="9.109375" style="76" hidden="1" customWidth="1"/>
    <col min="21" max="21" width="13.6640625" style="76" hidden="1" customWidth="1"/>
    <col min="22" max="22" width="15.6640625" style="76" hidden="1" customWidth="1"/>
    <col min="23" max="23" width="5.6640625" style="76" customWidth="1"/>
    <col min="24" max="24" width="9.5546875" style="76" customWidth="1"/>
    <col min="25" max="26" width="9.109375" style="76" customWidth="1"/>
    <col min="27" max="27" width="5.6640625" style="76" customWidth="1"/>
    <col min="28" max="28" width="12" style="76" customWidth="1"/>
    <col min="29" max="36" width="9.109375" style="76" customWidth="1"/>
    <col min="37" max="16384" width="9.109375" style="76"/>
  </cols>
  <sheetData>
    <row r="1" spans="1:37" ht="28.5" customHeight="1" x14ac:dyDescent="0.25">
      <c r="A1" s="507" t="s">
        <v>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 t="e" cm="1" vm="1">
        <f t="array" aca="1" ref="R1" ca="1">position</f>
        <v>#VALUE!</v>
      </c>
    </row>
    <row r="2" spans="1:37" ht="28.5" customHeight="1" x14ac:dyDescent="0.25">
      <c r="A2" s="75"/>
      <c r="B2" s="77"/>
      <c r="C2" s="75"/>
      <c r="D2" s="75"/>
      <c r="E2" s="75"/>
      <c r="F2" s="78"/>
      <c r="G2" s="75"/>
      <c r="H2" s="75"/>
      <c r="I2" s="75"/>
      <c r="J2" s="78"/>
      <c r="K2" s="75"/>
      <c r="L2" s="75"/>
      <c r="M2" s="75"/>
      <c r="N2" s="78"/>
      <c r="O2" s="75"/>
      <c r="P2" s="75"/>
      <c r="Q2" s="75"/>
      <c r="R2" s="78"/>
    </row>
    <row r="3" spans="1:37" ht="16.5" customHeight="1" x14ac:dyDescent="0.25">
      <c r="B3" s="79" t="s">
        <v>1</v>
      </c>
      <c r="C3" s="80" t="s">
        <v>1744</v>
      </c>
      <c r="J3" s="508" t="s">
        <v>2</v>
      </c>
      <c r="K3" s="508"/>
      <c r="L3" s="80" t="s">
        <v>1745</v>
      </c>
    </row>
    <row r="4" spans="1:37" ht="16.5" customHeight="1" thickBot="1" x14ac:dyDescent="0.3">
      <c r="B4" s="79"/>
      <c r="C4" s="83"/>
    </row>
    <row r="5" spans="1:37" s="84" customFormat="1" ht="14.4" thickBot="1" x14ac:dyDescent="0.3">
      <c r="A5" s="509" t="s">
        <v>3</v>
      </c>
      <c r="B5" s="510"/>
      <c r="C5" s="511" t="s">
        <v>6</v>
      </c>
      <c r="D5" s="512"/>
      <c r="E5" s="512"/>
      <c r="F5" s="513"/>
      <c r="G5" s="514" t="s">
        <v>178</v>
      </c>
      <c r="H5" s="514"/>
      <c r="I5" s="514"/>
      <c r="J5" s="514"/>
      <c r="K5" s="511" t="s">
        <v>108</v>
      </c>
      <c r="L5" s="512"/>
      <c r="M5" s="512"/>
      <c r="N5" s="513"/>
      <c r="O5" s="514" t="s">
        <v>1746</v>
      </c>
      <c r="P5" s="514"/>
      <c r="Q5" s="514"/>
      <c r="R5" s="515"/>
      <c r="W5" s="516" t="s">
        <v>4</v>
      </c>
      <c r="X5" s="514"/>
      <c r="Y5" s="514"/>
      <c r="Z5" s="515"/>
      <c r="AA5" s="516" t="s">
        <v>1747</v>
      </c>
      <c r="AB5" s="514"/>
      <c r="AC5" s="514"/>
      <c r="AD5" s="515"/>
    </row>
    <row r="6" spans="1:37" s="86" customFormat="1" ht="13.8" thickBot="1" x14ac:dyDescent="0.3">
      <c r="A6" s="114"/>
      <c r="B6" s="85"/>
      <c r="C6" s="501" t="s">
        <v>7</v>
      </c>
      <c r="D6" s="501"/>
      <c r="E6" s="501"/>
      <c r="F6" s="501"/>
      <c r="G6" s="501" t="s">
        <v>8</v>
      </c>
      <c r="H6" s="501"/>
      <c r="I6" s="501"/>
      <c r="J6" s="501"/>
      <c r="K6" s="501" t="s">
        <v>9</v>
      </c>
      <c r="L6" s="501"/>
      <c r="M6" s="501"/>
      <c r="N6" s="501"/>
      <c r="O6" s="502" t="s">
        <v>10</v>
      </c>
      <c r="P6" s="502"/>
      <c r="Q6" s="502"/>
      <c r="R6" s="503"/>
      <c r="W6" s="517" t="s">
        <v>179</v>
      </c>
      <c r="X6" s="502"/>
      <c r="Y6" s="502"/>
      <c r="Z6" s="503"/>
      <c r="AA6" s="517" t="s">
        <v>1716</v>
      </c>
      <c r="AB6" s="502"/>
      <c r="AC6" s="502"/>
      <c r="AD6" s="503"/>
    </row>
    <row r="7" spans="1:37" ht="0.75" hidden="1" customHeight="1" x14ac:dyDescent="0.25">
      <c r="A7" s="115"/>
      <c r="B7" s="87"/>
      <c r="C7" s="88"/>
      <c r="D7" s="89"/>
      <c r="E7" s="89"/>
      <c r="F7" s="90"/>
      <c r="G7" s="88"/>
      <c r="H7" s="89"/>
      <c r="I7" s="89"/>
      <c r="J7" s="90"/>
      <c r="K7" s="88"/>
      <c r="L7" s="89"/>
      <c r="M7" s="89"/>
      <c r="N7" s="90"/>
      <c r="O7" s="88"/>
      <c r="P7" s="89"/>
      <c r="Q7" s="89"/>
      <c r="R7" s="111"/>
      <c r="W7" s="110"/>
      <c r="X7" s="89"/>
      <c r="Y7" s="89"/>
      <c r="Z7" s="111"/>
      <c r="AA7" s="110"/>
      <c r="AB7" s="89"/>
      <c r="AC7" s="89"/>
      <c r="AD7" s="111"/>
    </row>
    <row r="8" spans="1:37" ht="62.25" customHeight="1" thickBot="1" x14ac:dyDescent="0.3">
      <c r="A8" s="127"/>
      <c r="B8" s="128"/>
      <c r="C8" s="131" t="s">
        <v>11</v>
      </c>
      <c r="D8" s="132" t="s">
        <v>12</v>
      </c>
      <c r="E8" s="132" t="s">
        <v>13</v>
      </c>
      <c r="F8" s="133" t="s">
        <v>14</v>
      </c>
      <c r="G8" s="131" t="s">
        <v>11</v>
      </c>
      <c r="H8" s="132" t="s">
        <v>12</v>
      </c>
      <c r="I8" s="132" t="s">
        <v>13</v>
      </c>
      <c r="J8" s="133" t="s">
        <v>14</v>
      </c>
      <c r="K8" s="131" t="s">
        <v>11</v>
      </c>
      <c r="L8" s="132" t="s">
        <v>12</v>
      </c>
      <c r="M8" s="132" t="s">
        <v>13</v>
      </c>
      <c r="N8" s="133" t="s">
        <v>14</v>
      </c>
      <c r="O8" s="131" t="s">
        <v>11</v>
      </c>
      <c r="P8" s="132" t="s">
        <v>12</v>
      </c>
      <c r="Q8" s="132" t="s">
        <v>13</v>
      </c>
      <c r="R8" s="134" t="s">
        <v>14</v>
      </c>
      <c r="T8" s="91" t="s">
        <v>15</v>
      </c>
      <c r="U8" s="92" t="s">
        <v>16</v>
      </c>
      <c r="W8" s="135" t="s">
        <v>11</v>
      </c>
      <c r="X8" s="132" t="s">
        <v>12</v>
      </c>
      <c r="Y8" s="129" t="s">
        <v>13</v>
      </c>
      <c r="Z8" s="130" t="s">
        <v>14</v>
      </c>
      <c r="AA8" s="135" t="s">
        <v>11</v>
      </c>
      <c r="AB8" s="132" t="s">
        <v>12</v>
      </c>
      <c r="AC8" s="129" t="s">
        <v>13</v>
      </c>
      <c r="AD8" s="130" t="s">
        <v>14</v>
      </c>
    </row>
    <row r="9" spans="1:37" ht="24.75" customHeight="1" x14ac:dyDescent="0.25">
      <c r="A9" s="121">
        <v>1</v>
      </c>
      <c r="B9" s="122" t="s">
        <v>17</v>
      </c>
      <c r="C9" s="123">
        <v>6</v>
      </c>
      <c r="D9" s="67">
        <v>4210</v>
      </c>
      <c r="E9" s="124">
        <f>VLOOKUP(C9,$T$9:$U$17,2,TRUE)</f>
        <v>1</v>
      </c>
      <c r="F9" s="125">
        <f>E9</f>
        <v>1</v>
      </c>
      <c r="G9" s="123">
        <v>5</v>
      </c>
      <c r="H9" s="67">
        <v>3528</v>
      </c>
      <c r="I9" s="124">
        <f t="shared" ref="I9:I69" si="0">VLOOKUP(G9,$T$9:$U$17,2,TRUE)</f>
        <v>2</v>
      </c>
      <c r="J9" s="125">
        <f>I9</f>
        <v>2</v>
      </c>
      <c r="K9" s="123">
        <v>1</v>
      </c>
      <c r="L9" s="67">
        <v>3117</v>
      </c>
      <c r="M9" s="124">
        <f>VLOOKUP(K9,$T$9:$U$17,2,TRUE)</f>
        <v>6</v>
      </c>
      <c r="N9" s="125">
        <f>M9</f>
        <v>6</v>
      </c>
      <c r="O9" s="123">
        <v>3</v>
      </c>
      <c r="P9" s="67">
        <v>3286</v>
      </c>
      <c r="Q9" s="124">
        <f>VLOOKUP(O9,$T$9:$U$17,2,TRUE)</f>
        <v>4</v>
      </c>
      <c r="R9" s="126">
        <f>Q9</f>
        <v>4</v>
      </c>
      <c r="T9" s="93">
        <v>1</v>
      </c>
      <c r="U9" s="94">
        <v>6</v>
      </c>
      <c r="W9" s="123">
        <v>4</v>
      </c>
      <c r="X9" s="67">
        <v>3506</v>
      </c>
      <c r="Y9" s="124">
        <f>VLOOKUP(W9,$T$9:$U$17,2,TRUE)</f>
        <v>3</v>
      </c>
      <c r="Z9" s="126">
        <f>Y9</f>
        <v>3</v>
      </c>
      <c r="AA9" s="123">
        <v>2</v>
      </c>
      <c r="AB9" s="67">
        <v>3204</v>
      </c>
      <c r="AC9" s="124">
        <f>VLOOKUP(AA9,$T$9:$U$17,2,TRUE)</f>
        <v>5</v>
      </c>
      <c r="AD9" s="126">
        <f>AC9</f>
        <v>5</v>
      </c>
      <c r="AF9" s="76">
        <f>D9</f>
        <v>4210</v>
      </c>
      <c r="AG9" s="76">
        <f>H9</f>
        <v>3528</v>
      </c>
      <c r="AH9" s="76">
        <f>L9</f>
        <v>3117</v>
      </c>
      <c r="AI9" s="76">
        <f>P9</f>
        <v>3286</v>
      </c>
      <c r="AJ9" s="76">
        <f t="shared" ref="AJ9:AJ46" si="1">X9</f>
        <v>3506</v>
      </c>
      <c r="AK9" s="76">
        <f>AB9</f>
        <v>3204</v>
      </c>
    </row>
    <row r="10" spans="1:37" ht="24.75" customHeight="1" x14ac:dyDescent="0.25">
      <c r="A10" s="116">
        <v>2</v>
      </c>
      <c r="B10" s="8" t="s">
        <v>19</v>
      </c>
      <c r="C10" s="123">
        <v>6</v>
      </c>
      <c r="D10" s="67">
        <v>3708</v>
      </c>
      <c r="E10" s="124">
        <f t="shared" ref="E10:E69" si="2">VLOOKUP(C10,$T$9:$U$17,2,TRUE)</f>
        <v>1</v>
      </c>
      <c r="F10" s="29">
        <f t="shared" ref="F10:F69" si="3">F9+E10</f>
        <v>2</v>
      </c>
      <c r="G10" s="123">
        <v>1</v>
      </c>
      <c r="H10" s="67">
        <v>2937</v>
      </c>
      <c r="I10" s="124">
        <f t="shared" si="0"/>
        <v>6</v>
      </c>
      <c r="J10" s="29">
        <f t="shared" ref="J10:J69" si="4">J9+I10</f>
        <v>8</v>
      </c>
      <c r="K10" s="123">
        <v>3</v>
      </c>
      <c r="L10" s="67">
        <v>3127</v>
      </c>
      <c r="M10" s="124">
        <f t="shared" ref="M10:M69" si="5">VLOOKUP(K10,$T$9:$U$17,2,TRUE)</f>
        <v>4</v>
      </c>
      <c r="N10" s="29">
        <f t="shared" ref="N10:N69" si="6">N9+M10</f>
        <v>10</v>
      </c>
      <c r="O10" s="123">
        <v>2</v>
      </c>
      <c r="P10" s="67">
        <v>3053</v>
      </c>
      <c r="Q10" s="124">
        <f t="shared" ref="Q10:Q69" si="7">VLOOKUP(O10,$T$9:$U$17,2,TRUE)</f>
        <v>5</v>
      </c>
      <c r="R10" s="112">
        <f t="shared" ref="R10:R69" si="8">R9+Q10</f>
        <v>9</v>
      </c>
      <c r="T10" s="93">
        <v>2</v>
      </c>
      <c r="U10" s="94">
        <v>5</v>
      </c>
      <c r="W10" s="123">
        <v>4</v>
      </c>
      <c r="X10" s="67">
        <v>3201</v>
      </c>
      <c r="Y10" s="124">
        <f t="shared" ref="Y10:Y69" si="9">VLOOKUP(W10,$T$9:$U$17,2,TRUE)</f>
        <v>3</v>
      </c>
      <c r="Z10" s="112">
        <f t="shared" ref="Z10:Z69" si="10">Z9+Y10</f>
        <v>6</v>
      </c>
      <c r="AA10" s="123">
        <v>5</v>
      </c>
      <c r="AB10" s="67">
        <v>3551</v>
      </c>
      <c r="AC10" s="124">
        <f t="shared" ref="AC10:AC69" si="11">VLOOKUP(AA10,$T$9:$U$17,2,TRUE)</f>
        <v>2</v>
      </c>
      <c r="AD10" s="112">
        <f t="shared" ref="AD10:AD69" si="12">AD9+AC10</f>
        <v>7</v>
      </c>
      <c r="AF10" s="76">
        <f t="shared" ref="AF10:AF69" si="13">D10</f>
        <v>3708</v>
      </c>
      <c r="AG10" s="76">
        <f t="shared" ref="AG10:AG69" si="14">H10</f>
        <v>2937</v>
      </c>
      <c r="AH10" s="76">
        <f t="shared" ref="AH10:AH69" si="15">L10</f>
        <v>3127</v>
      </c>
      <c r="AI10" s="76">
        <f t="shared" ref="AI10:AI69" si="16">P10</f>
        <v>3053</v>
      </c>
      <c r="AJ10" s="76">
        <f t="shared" si="1"/>
        <v>3201</v>
      </c>
      <c r="AK10" s="76">
        <f t="shared" ref="AK10:AK69" si="17">AB10</f>
        <v>3551</v>
      </c>
    </row>
    <row r="11" spans="1:37" ht="24.75" customHeight="1" x14ac:dyDescent="0.25">
      <c r="A11" s="116">
        <v>3</v>
      </c>
      <c r="B11" s="8" t="s">
        <v>20</v>
      </c>
      <c r="C11" s="123">
        <v>5</v>
      </c>
      <c r="D11" s="67">
        <v>4498</v>
      </c>
      <c r="E11" s="124">
        <f t="shared" si="2"/>
        <v>2</v>
      </c>
      <c r="F11" s="29">
        <f t="shared" ref="F11" si="18">F10+E11</f>
        <v>4</v>
      </c>
      <c r="G11" s="123">
        <v>2</v>
      </c>
      <c r="H11" s="67">
        <v>3906</v>
      </c>
      <c r="I11" s="124">
        <f t="shared" si="0"/>
        <v>5</v>
      </c>
      <c r="J11" s="29">
        <f t="shared" ref="J11" si="19">J10+I11</f>
        <v>13</v>
      </c>
      <c r="K11" s="123">
        <v>1</v>
      </c>
      <c r="L11" s="67">
        <v>3735</v>
      </c>
      <c r="M11" s="124">
        <f t="shared" si="5"/>
        <v>6</v>
      </c>
      <c r="N11" s="29">
        <f t="shared" ref="N11" si="20">N10+M11</f>
        <v>16</v>
      </c>
      <c r="O11" s="123">
        <v>3</v>
      </c>
      <c r="P11" s="67">
        <v>4118</v>
      </c>
      <c r="Q11" s="124">
        <f t="shared" si="7"/>
        <v>4</v>
      </c>
      <c r="R11" s="112">
        <f t="shared" ref="R11" si="21">R10+Q11</f>
        <v>13</v>
      </c>
      <c r="T11" s="93">
        <v>3</v>
      </c>
      <c r="U11" s="94">
        <v>4</v>
      </c>
      <c r="W11" s="123">
        <v>4</v>
      </c>
      <c r="X11" s="67">
        <v>4491</v>
      </c>
      <c r="Y11" s="124">
        <f t="shared" si="9"/>
        <v>3</v>
      </c>
      <c r="Z11" s="112">
        <f t="shared" ref="Z11" si="22">Z10+Y11</f>
        <v>9</v>
      </c>
      <c r="AA11" s="123">
        <v>6</v>
      </c>
      <c r="AB11" s="67">
        <v>5190</v>
      </c>
      <c r="AC11" s="124">
        <f t="shared" si="11"/>
        <v>1</v>
      </c>
      <c r="AD11" s="112">
        <f t="shared" si="12"/>
        <v>8</v>
      </c>
      <c r="AF11" s="76">
        <f t="shared" si="13"/>
        <v>4498</v>
      </c>
      <c r="AG11" s="76">
        <f t="shared" si="14"/>
        <v>3906</v>
      </c>
      <c r="AH11" s="76">
        <f t="shared" si="15"/>
        <v>3735</v>
      </c>
      <c r="AI11" s="76">
        <f t="shared" si="16"/>
        <v>4118</v>
      </c>
      <c r="AJ11" s="76">
        <f t="shared" si="1"/>
        <v>4491</v>
      </c>
      <c r="AK11" s="76">
        <f t="shared" si="17"/>
        <v>5190</v>
      </c>
    </row>
    <row r="12" spans="1:37" ht="24.75" customHeight="1" x14ac:dyDescent="0.25">
      <c r="A12" s="116">
        <v>4</v>
      </c>
      <c r="B12" s="8" t="s">
        <v>21</v>
      </c>
      <c r="C12" s="123">
        <v>2</v>
      </c>
      <c r="D12" s="67">
        <v>3575</v>
      </c>
      <c r="E12" s="124">
        <f t="shared" si="2"/>
        <v>5</v>
      </c>
      <c r="F12" s="29">
        <f t="shared" si="3"/>
        <v>9</v>
      </c>
      <c r="G12" s="123">
        <v>3</v>
      </c>
      <c r="H12" s="67">
        <v>3607</v>
      </c>
      <c r="I12" s="124">
        <f t="shared" si="0"/>
        <v>4</v>
      </c>
      <c r="J12" s="29">
        <f t="shared" si="4"/>
        <v>17</v>
      </c>
      <c r="K12" s="123">
        <v>4</v>
      </c>
      <c r="L12" s="67">
        <v>4189</v>
      </c>
      <c r="M12" s="124">
        <f t="shared" si="5"/>
        <v>3</v>
      </c>
      <c r="N12" s="29">
        <f t="shared" si="6"/>
        <v>19</v>
      </c>
      <c r="O12" s="123">
        <v>1</v>
      </c>
      <c r="P12" s="67">
        <v>3402</v>
      </c>
      <c r="Q12" s="124">
        <f t="shared" si="7"/>
        <v>6</v>
      </c>
      <c r="R12" s="112">
        <f t="shared" si="8"/>
        <v>19</v>
      </c>
      <c r="T12" s="93">
        <v>4</v>
      </c>
      <c r="U12" s="94">
        <v>3</v>
      </c>
      <c r="W12" s="123">
        <v>6</v>
      </c>
      <c r="X12" s="67">
        <v>4355</v>
      </c>
      <c r="Y12" s="124">
        <f t="shared" si="9"/>
        <v>1</v>
      </c>
      <c r="Z12" s="112">
        <f t="shared" si="10"/>
        <v>10</v>
      </c>
      <c r="AA12" s="123">
        <v>5</v>
      </c>
      <c r="AB12" s="67">
        <v>4326</v>
      </c>
      <c r="AC12" s="124">
        <f t="shared" si="11"/>
        <v>2</v>
      </c>
      <c r="AD12" s="112">
        <f t="shared" si="12"/>
        <v>10</v>
      </c>
      <c r="AF12" s="76">
        <f t="shared" si="13"/>
        <v>3575</v>
      </c>
      <c r="AG12" s="76">
        <f t="shared" si="14"/>
        <v>3607</v>
      </c>
      <c r="AH12" s="76">
        <f t="shared" si="15"/>
        <v>4189</v>
      </c>
      <c r="AI12" s="76">
        <f t="shared" si="16"/>
        <v>3402</v>
      </c>
      <c r="AJ12" s="76">
        <f t="shared" si="1"/>
        <v>4355</v>
      </c>
      <c r="AK12" s="76">
        <f t="shared" si="17"/>
        <v>4326</v>
      </c>
    </row>
    <row r="13" spans="1:37" ht="24.75" customHeight="1" x14ac:dyDescent="0.25">
      <c r="A13" s="116">
        <v>5</v>
      </c>
      <c r="B13" s="8" t="s">
        <v>22</v>
      </c>
      <c r="C13" s="123" t="s">
        <v>25</v>
      </c>
      <c r="D13" s="67" t="s">
        <v>23</v>
      </c>
      <c r="E13" s="124">
        <f t="shared" si="2"/>
        <v>0</v>
      </c>
      <c r="F13" s="29">
        <f t="shared" si="3"/>
        <v>9</v>
      </c>
      <c r="G13" s="123">
        <v>1</v>
      </c>
      <c r="H13" s="67">
        <v>3723</v>
      </c>
      <c r="I13" s="124">
        <f t="shared" si="0"/>
        <v>6</v>
      </c>
      <c r="J13" s="29">
        <f t="shared" si="4"/>
        <v>23</v>
      </c>
      <c r="K13" s="123">
        <v>2</v>
      </c>
      <c r="L13" s="67">
        <v>3725</v>
      </c>
      <c r="M13" s="124">
        <f t="shared" si="5"/>
        <v>5</v>
      </c>
      <c r="N13" s="29">
        <f t="shared" si="6"/>
        <v>24</v>
      </c>
      <c r="O13" s="123">
        <v>3</v>
      </c>
      <c r="P13" s="67">
        <v>4047</v>
      </c>
      <c r="Q13" s="124">
        <f t="shared" si="7"/>
        <v>4</v>
      </c>
      <c r="R13" s="112">
        <f t="shared" si="8"/>
        <v>23</v>
      </c>
      <c r="T13" s="93">
        <v>5</v>
      </c>
      <c r="U13" s="94">
        <v>2</v>
      </c>
      <c r="W13" s="123">
        <v>4</v>
      </c>
      <c r="X13" s="67">
        <v>4537</v>
      </c>
      <c r="Y13" s="124">
        <f t="shared" si="9"/>
        <v>3</v>
      </c>
      <c r="Z13" s="112">
        <f t="shared" si="10"/>
        <v>13</v>
      </c>
      <c r="AA13" s="123">
        <v>5</v>
      </c>
      <c r="AB13" s="67">
        <v>4585</v>
      </c>
      <c r="AC13" s="124">
        <f t="shared" si="11"/>
        <v>2</v>
      </c>
      <c r="AD13" s="112">
        <f t="shared" si="12"/>
        <v>12</v>
      </c>
      <c r="AF13" s="76" t="str">
        <f t="shared" si="13"/>
        <v>DNS</v>
      </c>
      <c r="AG13" s="76">
        <f t="shared" si="14"/>
        <v>3723</v>
      </c>
      <c r="AH13" s="76">
        <f t="shared" si="15"/>
        <v>3725</v>
      </c>
      <c r="AI13" s="76">
        <f t="shared" si="16"/>
        <v>4047</v>
      </c>
      <c r="AJ13" s="76">
        <f t="shared" si="1"/>
        <v>4537</v>
      </c>
      <c r="AK13" s="76">
        <f t="shared" si="17"/>
        <v>4585</v>
      </c>
    </row>
    <row r="14" spans="1:37" ht="24.75" customHeight="1" x14ac:dyDescent="0.25">
      <c r="A14" s="116">
        <v>6</v>
      </c>
      <c r="B14" s="8" t="s">
        <v>24</v>
      </c>
      <c r="C14" s="123">
        <v>3</v>
      </c>
      <c r="D14" s="67">
        <v>3937</v>
      </c>
      <c r="E14" s="124">
        <f t="shared" si="2"/>
        <v>4</v>
      </c>
      <c r="F14" s="29">
        <f t="shared" si="3"/>
        <v>13</v>
      </c>
      <c r="G14" s="123">
        <v>2</v>
      </c>
      <c r="H14" s="67">
        <v>3362</v>
      </c>
      <c r="I14" s="124">
        <f t="shared" si="0"/>
        <v>5</v>
      </c>
      <c r="J14" s="29">
        <f t="shared" si="4"/>
        <v>28</v>
      </c>
      <c r="K14" s="123">
        <v>4</v>
      </c>
      <c r="L14" s="67">
        <v>3944</v>
      </c>
      <c r="M14" s="124">
        <f t="shared" si="5"/>
        <v>3</v>
      </c>
      <c r="N14" s="29">
        <f t="shared" si="6"/>
        <v>27</v>
      </c>
      <c r="O14" s="123">
        <v>1</v>
      </c>
      <c r="P14" s="67">
        <v>3182</v>
      </c>
      <c r="Q14" s="124">
        <f t="shared" si="7"/>
        <v>6</v>
      </c>
      <c r="R14" s="112">
        <f t="shared" si="8"/>
        <v>29</v>
      </c>
      <c r="T14" s="93">
        <v>6</v>
      </c>
      <c r="U14" s="94">
        <v>1</v>
      </c>
      <c r="W14" s="123">
        <v>6</v>
      </c>
      <c r="X14" s="67">
        <v>10052</v>
      </c>
      <c r="Y14" s="124">
        <f t="shared" si="9"/>
        <v>1</v>
      </c>
      <c r="Z14" s="112">
        <f t="shared" si="10"/>
        <v>14</v>
      </c>
      <c r="AA14" s="123">
        <v>5</v>
      </c>
      <c r="AB14" s="67">
        <v>3965</v>
      </c>
      <c r="AC14" s="124">
        <f t="shared" si="11"/>
        <v>2</v>
      </c>
      <c r="AD14" s="112">
        <f t="shared" si="12"/>
        <v>14</v>
      </c>
      <c r="AF14" s="76">
        <f t="shared" si="13"/>
        <v>3937</v>
      </c>
      <c r="AG14" s="76">
        <f t="shared" si="14"/>
        <v>3362</v>
      </c>
      <c r="AH14" s="76">
        <f t="shared" si="15"/>
        <v>3944</v>
      </c>
      <c r="AI14" s="76">
        <f t="shared" si="16"/>
        <v>3182</v>
      </c>
      <c r="AJ14" s="76">
        <f t="shared" si="1"/>
        <v>10052</v>
      </c>
      <c r="AK14" s="76">
        <f t="shared" si="17"/>
        <v>3965</v>
      </c>
    </row>
    <row r="15" spans="1:37" ht="24.75" customHeight="1" x14ac:dyDescent="0.25">
      <c r="A15" s="116">
        <v>7</v>
      </c>
      <c r="B15" s="8" t="s">
        <v>26</v>
      </c>
      <c r="C15" s="123">
        <v>3</v>
      </c>
      <c r="D15" s="67">
        <v>3833</v>
      </c>
      <c r="E15" s="124">
        <f t="shared" si="2"/>
        <v>4</v>
      </c>
      <c r="F15" s="29">
        <f t="shared" si="3"/>
        <v>17</v>
      </c>
      <c r="G15" s="123">
        <v>4</v>
      </c>
      <c r="H15" s="67">
        <v>4035</v>
      </c>
      <c r="I15" s="124">
        <f t="shared" si="0"/>
        <v>3</v>
      </c>
      <c r="J15" s="29">
        <f t="shared" si="4"/>
        <v>31</v>
      </c>
      <c r="K15" s="123">
        <v>2</v>
      </c>
      <c r="L15" s="67">
        <v>3792</v>
      </c>
      <c r="M15" s="124">
        <f t="shared" si="5"/>
        <v>5</v>
      </c>
      <c r="N15" s="29">
        <f t="shared" si="6"/>
        <v>32</v>
      </c>
      <c r="O15" s="123">
        <v>1</v>
      </c>
      <c r="P15" s="67">
        <v>3617</v>
      </c>
      <c r="Q15" s="124">
        <f t="shared" si="7"/>
        <v>6</v>
      </c>
      <c r="R15" s="112">
        <f t="shared" si="8"/>
        <v>35</v>
      </c>
      <c r="T15" s="93" t="s">
        <v>25</v>
      </c>
      <c r="U15" s="94">
        <v>0</v>
      </c>
      <c r="W15" s="123">
        <v>5</v>
      </c>
      <c r="X15" s="67">
        <v>4283</v>
      </c>
      <c r="Y15" s="124">
        <f t="shared" si="9"/>
        <v>2</v>
      </c>
      <c r="Z15" s="112">
        <f t="shared" si="10"/>
        <v>16</v>
      </c>
      <c r="AA15" s="123">
        <v>6</v>
      </c>
      <c r="AB15" s="67">
        <v>5013</v>
      </c>
      <c r="AC15" s="124">
        <f t="shared" si="11"/>
        <v>1</v>
      </c>
      <c r="AD15" s="112">
        <f t="shared" si="12"/>
        <v>15</v>
      </c>
      <c r="AF15" s="76">
        <f t="shared" si="13"/>
        <v>3833</v>
      </c>
      <c r="AG15" s="76">
        <f t="shared" si="14"/>
        <v>4035</v>
      </c>
      <c r="AH15" s="76">
        <f t="shared" si="15"/>
        <v>3792</v>
      </c>
      <c r="AI15" s="76">
        <f t="shared" si="16"/>
        <v>3617</v>
      </c>
      <c r="AJ15" s="76">
        <f t="shared" si="1"/>
        <v>4283</v>
      </c>
      <c r="AK15" s="76">
        <f t="shared" si="17"/>
        <v>5013</v>
      </c>
    </row>
    <row r="16" spans="1:37" ht="24.75" customHeight="1" x14ac:dyDescent="0.25">
      <c r="A16" s="116">
        <v>8</v>
      </c>
      <c r="B16" s="8" t="s">
        <v>28</v>
      </c>
      <c r="C16" s="123">
        <v>3</v>
      </c>
      <c r="D16" s="67">
        <v>3651</v>
      </c>
      <c r="E16" s="124">
        <f t="shared" si="2"/>
        <v>4</v>
      </c>
      <c r="F16" s="29">
        <f t="shared" si="3"/>
        <v>21</v>
      </c>
      <c r="G16" s="123">
        <v>2</v>
      </c>
      <c r="H16" s="67">
        <v>3620</v>
      </c>
      <c r="I16" s="124">
        <f t="shared" si="0"/>
        <v>5</v>
      </c>
      <c r="J16" s="29">
        <f t="shared" si="4"/>
        <v>36</v>
      </c>
      <c r="K16" s="123">
        <v>4</v>
      </c>
      <c r="L16" s="67">
        <v>3874</v>
      </c>
      <c r="M16" s="124">
        <f t="shared" si="5"/>
        <v>3</v>
      </c>
      <c r="N16" s="29">
        <f t="shared" si="6"/>
        <v>35</v>
      </c>
      <c r="O16" s="123">
        <v>6</v>
      </c>
      <c r="P16" s="67">
        <v>4513</v>
      </c>
      <c r="Q16" s="124">
        <f t="shared" si="7"/>
        <v>1</v>
      </c>
      <c r="R16" s="112">
        <f t="shared" si="8"/>
        <v>36</v>
      </c>
      <c r="T16" s="93" t="s">
        <v>27</v>
      </c>
      <c r="U16" s="94">
        <v>0</v>
      </c>
      <c r="W16" s="123">
        <v>1</v>
      </c>
      <c r="X16" s="67">
        <v>3617</v>
      </c>
      <c r="Y16" s="124">
        <f t="shared" si="9"/>
        <v>6</v>
      </c>
      <c r="Z16" s="112">
        <f t="shared" si="10"/>
        <v>22</v>
      </c>
      <c r="AA16" s="123">
        <v>5</v>
      </c>
      <c r="AB16" s="67">
        <v>4453</v>
      </c>
      <c r="AC16" s="124">
        <f t="shared" si="11"/>
        <v>2</v>
      </c>
      <c r="AD16" s="112">
        <f t="shared" si="12"/>
        <v>17</v>
      </c>
      <c r="AF16" s="76">
        <f t="shared" si="13"/>
        <v>3651</v>
      </c>
      <c r="AG16" s="76">
        <f t="shared" si="14"/>
        <v>3620</v>
      </c>
      <c r="AH16" s="76">
        <f t="shared" si="15"/>
        <v>3874</v>
      </c>
      <c r="AI16" s="76">
        <f t="shared" si="16"/>
        <v>4513</v>
      </c>
      <c r="AJ16" s="76">
        <f t="shared" si="1"/>
        <v>3617</v>
      </c>
      <c r="AK16" s="76">
        <f t="shared" si="17"/>
        <v>4453</v>
      </c>
    </row>
    <row r="17" spans="1:37" ht="24.75" customHeight="1" thickBot="1" x14ac:dyDescent="0.3">
      <c r="A17" s="116">
        <v>9</v>
      </c>
      <c r="B17" s="8" t="s">
        <v>29</v>
      </c>
      <c r="C17" s="123">
        <v>5</v>
      </c>
      <c r="D17" s="67">
        <v>4187</v>
      </c>
      <c r="E17" s="124">
        <f t="shared" si="2"/>
        <v>2</v>
      </c>
      <c r="F17" s="29">
        <f t="shared" si="3"/>
        <v>23</v>
      </c>
      <c r="G17" s="123">
        <v>3</v>
      </c>
      <c r="H17" s="67">
        <v>3773</v>
      </c>
      <c r="I17" s="124">
        <f t="shared" si="0"/>
        <v>4</v>
      </c>
      <c r="J17" s="29">
        <f t="shared" si="4"/>
        <v>40</v>
      </c>
      <c r="K17" s="123">
        <v>2</v>
      </c>
      <c r="L17" s="67">
        <v>3616</v>
      </c>
      <c r="M17" s="124">
        <f t="shared" si="5"/>
        <v>5</v>
      </c>
      <c r="N17" s="29">
        <f t="shared" si="6"/>
        <v>40</v>
      </c>
      <c r="O17" s="123">
        <v>1</v>
      </c>
      <c r="P17" s="67">
        <v>3516</v>
      </c>
      <c r="Q17" s="124">
        <f t="shared" si="7"/>
        <v>6</v>
      </c>
      <c r="R17" s="112">
        <f t="shared" si="8"/>
        <v>42</v>
      </c>
      <c r="T17" s="95" t="s">
        <v>18</v>
      </c>
      <c r="U17" s="96">
        <v>0</v>
      </c>
      <c r="W17" s="123">
        <v>4</v>
      </c>
      <c r="X17" s="67">
        <v>3891</v>
      </c>
      <c r="Y17" s="124">
        <f t="shared" si="9"/>
        <v>3</v>
      </c>
      <c r="Z17" s="112">
        <f t="shared" si="10"/>
        <v>25</v>
      </c>
      <c r="AA17" s="123">
        <v>6</v>
      </c>
      <c r="AB17" s="67">
        <v>4638</v>
      </c>
      <c r="AC17" s="124">
        <f t="shared" si="11"/>
        <v>1</v>
      </c>
      <c r="AD17" s="112">
        <f t="shared" si="12"/>
        <v>18</v>
      </c>
      <c r="AF17" s="76">
        <f t="shared" si="13"/>
        <v>4187</v>
      </c>
      <c r="AG17" s="76">
        <f t="shared" si="14"/>
        <v>3773</v>
      </c>
      <c r="AH17" s="76">
        <f t="shared" si="15"/>
        <v>3616</v>
      </c>
      <c r="AI17" s="76">
        <f t="shared" si="16"/>
        <v>3516</v>
      </c>
      <c r="AJ17" s="76">
        <f t="shared" si="1"/>
        <v>3891</v>
      </c>
      <c r="AK17" s="76">
        <f t="shared" si="17"/>
        <v>4638</v>
      </c>
    </row>
    <row r="18" spans="1:37" ht="24.75" customHeight="1" x14ac:dyDescent="0.25">
      <c r="A18" s="116">
        <v>10</v>
      </c>
      <c r="B18" s="30" t="s">
        <v>30</v>
      </c>
      <c r="C18" s="123">
        <v>2</v>
      </c>
      <c r="D18" s="67">
        <v>3249</v>
      </c>
      <c r="E18" s="124">
        <f t="shared" si="2"/>
        <v>5</v>
      </c>
      <c r="F18" s="29">
        <f t="shared" si="3"/>
        <v>28</v>
      </c>
      <c r="G18" s="123">
        <v>5</v>
      </c>
      <c r="H18" s="67">
        <v>3721</v>
      </c>
      <c r="I18" s="124">
        <f t="shared" si="0"/>
        <v>2</v>
      </c>
      <c r="J18" s="29">
        <f t="shared" si="4"/>
        <v>42</v>
      </c>
      <c r="K18" s="123">
        <v>1</v>
      </c>
      <c r="L18" s="67">
        <v>3054</v>
      </c>
      <c r="M18" s="124">
        <f t="shared" si="5"/>
        <v>6</v>
      </c>
      <c r="N18" s="29">
        <f t="shared" si="6"/>
        <v>46</v>
      </c>
      <c r="O18" s="123">
        <v>3</v>
      </c>
      <c r="P18" s="67">
        <v>3277</v>
      </c>
      <c r="Q18" s="124">
        <f t="shared" si="7"/>
        <v>4</v>
      </c>
      <c r="R18" s="112">
        <f t="shared" si="8"/>
        <v>46</v>
      </c>
      <c r="W18" s="123">
        <v>4</v>
      </c>
      <c r="X18" s="67">
        <v>3634</v>
      </c>
      <c r="Y18" s="124">
        <f t="shared" si="9"/>
        <v>3</v>
      </c>
      <c r="Z18" s="112">
        <f t="shared" si="10"/>
        <v>28</v>
      </c>
      <c r="AA18" s="123" t="s">
        <v>25</v>
      </c>
      <c r="AB18" s="67">
        <v>3863</v>
      </c>
      <c r="AC18" s="124">
        <f t="shared" si="11"/>
        <v>0</v>
      </c>
      <c r="AD18" s="112">
        <f t="shared" si="12"/>
        <v>18</v>
      </c>
      <c r="AF18" s="76">
        <f t="shared" si="13"/>
        <v>3249</v>
      </c>
      <c r="AG18" s="76">
        <f t="shared" si="14"/>
        <v>3721</v>
      </c>
      <c r="AH18" s="76">
        <f t="shared" si="15"/>
        <v>3054</v>
      </c>
      <c r="AI18" s="76">
        <f t="shared" si="16"/>
        <v>3277</v>
      </c>
      <c r="AJ18" s="76">
        <f t="shared" si="1"/>
        <v>3634</v>
      </c>
      <c r="AK18" s="76">
        <f t="shared" si="17"/>
        <v>3863</v>
      </c>
    </row>
    <row r="19" spans="1:37" ht="24.75" customHeight="1" x14ac:dyDescent="0.25">
      <c r="A19" s="116">
        <v>11</v>
      </c>
      <c r="B19" s="9" t="s">
        <v>140</v>
      </c>
      <c r="C19" s="123">
        <v>5</v>
      </c>
      <c r="D19" s="67">
        <v>24136</v>
      </c>
      <c r="E19" s="124">
        <f t="shared" si="2"/>
        <v>2</v>
      </c>
      <c r="F19" s="29">
        <f t="shared" si="3"/>
        <v>30</v>
      </c>
      <c r="G19" s="123">
        <v>3</v>
      </c>
      <c r="H19" s="67">
        <v>22230</v>
      </c>
      <c r="I19" s="124">
        <f t="shared" si="0"/>
        <v>4</v>
      </c>
      <c r="J19" s="29">
        <f t="shared" si="4"/>
        <v>46</v>
      </c>
      <c r="K19" s="123">
        <v>2</v>
      </c>
      <c r="L19" s="67">
        <v>21222</v>
      </c>
      <c r="M19" s="124">
        <f t="shared" si="5"/>
        <v>5</v>
      </c>
      <c r="N19" s="29">
        <f t="shared" si="6"/>
        <v>51</v>
      </c>
      <c r="O19" s="123">
        <v>1</v>
      </c>
      <c r="P19" s="67">
        <v>21209</v>
      </c>
      <c r="Q19" s="124">
        <f t="shared" si="7"/>
        <v>6</v>
      </c>
      <c r="R19" s="112">
        <f t="shared" si="8"/>
        <v>52</v>
      </c>
      <c r="W19" s="123">
        <v>4</v>
      </c>
      <c r="X19" s="67">
        <v>24076</v>
      </c>
      <c r="Y19" s="124">
        <f t="shared" si="9"/>
        <v>3</v>
      </c>
      <c r="Z19" s="112">
        <f t="shared" si="10"/>
        <v>31</v>
      </c>
      <c r="AA19" s="123" t="s">
        <v>25</v>
      </c>
      <c r="AB19" s="67" t="s">
        <v>23</v>
      </c>
      <c r="AC19" s="124">
        <f t="shared" si="11"/>
        <v>0</v>
      </c>
      <c r="AD19" s="112">
        <f t="shared" si="12"/>
        <v>18</v>
      </c>
      <c r="AF19" s="76">
        <f t="shared" si="13"/>
        <v>24136</v>
      </c>
      <c r="AG19" s="76">
        <f t="shared" si="14"/>
        <v>22230</v>
      </c>
      <c r="AH19" s="76">
        <f t="shared" si="15"/>
        <v>21222</v>
      </c>
      <c r="AI19" s="76">
        <f t="shared" si="16"/>
        <v>21209</v>
      </c>
      <c r="AJ19" s="76">
        <f t="shared" si="1"/>
        <v>24076</v>
      </c>
      <c r="AK19" s="76" t="str">
        <f t="shared" si="17"/>
        <v>DNS</v>
      </c>
    </row>
    <row r="20" spans="1:37" ht="24.75" customHeight="1" x14ac:dyDescent="0.25">
      <c r="A20" s="116">
        <v>12</v>
      </c>
      <c r="B20" s="9" t="s">
        <v>141</v>
      </c>
      <c r="C20" s="123">
        <v>6</v>
      </c>
      <c r="D20" s="67">
        <v>22573</v>
      </c>
      <c r="E20" s="124">
        <f t="shared" si="2"/>
        <v>1</v>
      </c>
      <c r="F20" s="29">
        <f t="shared" si="3"/>
        <v>31</v>
      </c>
      <c r="G20" s="123">
        <v>2</v>
      </c>
      <c r="H20" s="67">
        <v>15702</v>
      </c>
      <c r="I20" s="124">
        <f t="shared" si="0"/>
        <v>5</v>
      </c>
      <c r="J20" s="29">
        <f t="shared" si="4"/>
        <v>51</v>
      </c>
      <c r="K20" s="123">
        <v>3</v>
      </c>
      <c r="L20" s="67">
        <v>20170</v>
      </c>
      <c r="M20" s="124">
        <f t="shared" si="5"/>
        <v>4</v>
      </c>
      <c r="N20" s="29">
        <f t="shared" si="6"/>
        <v>55</v>
      </c>
      <c r="O20" s="123">
        <v>1</v>
      </c>
      <c r="P20" s="67">
        <v>15557</v>
      </c>
      <c r="Q20" s="124">
        <f t="shared" si="7"/>
        <v>6</v>
      </c>
      <c r="R20" s="112">
        <f t="shared" si="8"/>
        <v>58</v>
      </c>
      <c r="W20" s="123">
        <v>5</v>
      </c>
      <c r="X20" s="67">
        <v>22090</v>
      </c>
      <c r="Y20" s="124">
        <f t="shared" si="9"/>
        <v>2</v>
      </c>
      <c r="Z20" s="112">
        <f t="shared" si="10"/>
        <v>33</v>
      </c>
      <c r="AA20" s="123">
        <v>4</v>
      </c>
      <c r="AB20" s="67">
        <v>21766</v>
      </c>
      <c r="AC20" s="124">
        <f t="shared" si="11"/>
        <v>3</v>
      </c>
      <c r="AD20" s="112">
        <f t="shared" si="12"/>
        <v>21</v>
      </c>
      <c r="AF20" s="76">
        <f t="shared" si="13"/>
        <v>22573</v>
      </c>
      <c r="AG20" s="76">
        <f t="shared" si="14"/>
        <v>15702</v>
      </c>
      <c r="AH20" s="76">
        <f t="shared" si="15"/>
        <v>20170</v>
      </c>
      <c r="AI20" s="76">
        <f t="shared" si="16"/>
        <v>15557</v>
      </c>
      <c r="AJ20" s="76">
        <f t="shared" si="1"/>
        <v>22090</v>
      </c>
      <c r="AK20" s="76">
        <f t="shared" si="17"/>
        <v>21766</v>
      </c>
    </row>
    <row r="21" spans="1:37" ht="24.75" customHeight="1" x14ac:dyDescent="0.25">
      <c r="A21" s="116">
        <v>13</v>
      </c>
      <c r="B21" s="8" t="s">
        <v>142</v>
      </c>
      <c r="C21" s="123" t="s">
        <v>25</v>
      </c>
      <c r="D21" s="67" t="s">
        <v>25</v>
      </c>
      <c r="E21" s="124">
        <f t="shared" si="2"/>
        <v>0</v>
      </c>
      <c r="F21" s="29">
        <f t="shared" si="3"/>
        <v>31</v>
      </c>
      <c r="G21" s="123">
        <v>1</v>
      </c>
      <c r="H21" s="67">
        <v>21852</v>
      </c>
      <c r="I21" s="124">
        <f t="shared" si="0"/>
        <v>6</v>
      </c>
      <c r="J21" s="29">
        <f t="shared" si="4"/>
        <v>57</v>
      </c>
      <c r="K21" s="123">
        <v>2</v>
      </c>
      <c r="L21" s="67">
        <v>22335</v>
      </c>
      <c r="M21" s="124">
        <f t="shared" si="5"/>
        <v>5</v>
      </c>
      <c r="N21" s="29">
        <f t="shared" si="6"/>
        <v>60</v>
      </c>
      <c r="O21" s="123">
        <v>3</v>
      </c>
      <c r="P21" s="67">
        <v>23049</v>
      </c>
      <c r="Q21" s="124">
        <f t="shared" si="7"/>
        <v>4</v>
      </c>
      <c r="R21" s="112">
        <f t="shared" si="8"/>
        <v>62</v>
      </c>
      <c r="W21" s="123">
        <v>5</v>
      </c>
      <c r="X21" s="67">
        <v>24959</v>
      </c>
      <c r="Y21" s="124">
        <f t="shared" si="9"/>
        <v>2</v>
      </c>
      <c r="Z21" s="112">
        <f t="shared" si="10"/>
        <v>35</v>
      </c>
      <c r="AA21" s="123">
        <v>6</v>
      </c>
      <c r="AB21" s="67">
        <v>30175</v>
      </c>
      <c r="AC21" s="124">
        <f t="shared" si="11"/>
        <v>1</v>
      </c>
      <c r="AD21" s="112">
        <f t="shared" si="12"/>
        <v>22</v>
      </c>
      <c r="AF21" s="76" t="str">
        <f t="shared" si="13"/>
        <v>DSQ</v>
      </c>
      <c r="AG21" s="76">
        <f t="shared" si="14"/>
        <v>21852</v>
      </c>
      <c r="AH21" s="76">
        <f t="shared" si="15"/>
        <v>22335</v>
      </c>
      <c r="AI21" s="76">
        <f t="shared" si="16"/>
        <v>23049</v>
      </c>
      <c r="AJ21" s="76">
        <f t="shared" si="1"/>
        <v>24959</v>
      </c>
      <c r="AK21" s="76">
        <f t="shared" si="17"/>
        <v>30175</v>
      </c>
    </row>
    <row r="22" spans="1:37" ht="24.75" customHeight="1" x14ac:dyDescent="0.25">
      <c r="A22" s="116">
        <v>14</v>
      </c>
      <c r="B22" s="8" t="s">
        <v>143</v>
      </c>
      <c r="C22" s="123">
        <v>1</v>
      </c>
      <c r="D22" s="67">
        <v>21826</v>
      </c>
      <c r="E22" s="124">
        <f t="shared" si="2"/>
        <v>6</v>
      </c>
      <c r="F22" s="29">
        <f t="shared" si="3"/>
        <v>37</v>
      </c>
      <c r="G22" s="123" t="s">
        <v>25</v>
      </c>
      <c r="H22" s="67" t="s">
        <v>25</v>
      </c>
      <c r="I22" s="124">
        <f t="shared" si="0"/>
        <v>0</v>
      </c>
      <c r="J22" s="29">
        <f t="shared" si="4"/>
        <v>57</v>
      </c>
      <c r="K22" s="123">
        <v>2</v>
      </c>
      <c r="L22" s="67">
        <v>21625</v>
      </c>
      <c r="M22" s="124">
        <f t="shared" si="5"/>
        <v>5</v>
      </c>
      <c r="N22" s="29">
        <f t="shared" si="6"/>
        <v>65</v>
      </c>
      <c r="O22" s="123">
        <v>4</v>
      </c>
      <c r="P22" s="67">
        <v>24500</v>
      </c>
      <c r="Q22" s="124">
        <f t="shared" si="7"/>
        <v>3</v>
      </c>
      <c r="R22" s="112">
        <f t="shared" si="8"/>
        <v>65</v>
      </c>
      <c r="W22" s="123" t="s">
        <v>25</v>
      </c>
      <c r="X22" s="67" t="s">
        <v>25</v>
      </c>
      <c r="Y22" s="124">
        <f t="shared" si="9"/>
        <v>0</v>
      </c>
      <c r="Z22" s="112">
        <f t="shared" si="10"/>
        <v>35</v>
      </c>
      <c r="AA22" s="123">
        <v>3</v>
      </c>
      <c r="AB22" s="67">
        <v>22960</v>
      </c>
      <c r="AC22" s="124">
        <f t="shared" si="11"/>
        <v>4</v>
      </c>
      <c r="AD22" s="112">
        <f t="shared" si="12"/>
        <v>26</v>
      </c>
      <c r="AF22" s="76">
        <f t="shared" si="13"/>
        <v>21826</v>
      </c>
      <c r="AG22" s="76" t="str">
        <f t="shared" si="14"/>
        <v>DSQ</v>
      </c>
      <c r="AH22" s="76">
        <f t="shared" si="15"/>
        <v>21625</v>
      </c>
      <c r="AI22" s="76">
        <f t="shared" si="16"/>
        <v>24500</v>
      </c>
      <c r="AJ22" s="76" t="str">
        <f t="shared" si="1"/>
        <v>DSQ</v>
      </c>
      <c r="AK22" s="76">
        <f t="shared" si="17"/>
        <v>22960</v>
      </c>
    </row>
    <row r="23" spans="1:37" ht="24.75" customHeight="1" x14ac:dyDescent="0.25">
      <c r="A23" s="116">
        <v>15</v>
      </c>
      <c r="B23" s="8" t="s">
        <v>31</v>
      </c>
      <c r="C23" s="123">
        <v>4</v>
      </c>
      <c r="D23" s="67">
        <v>4296</v>
      </c>
      <c r="E23" s="124">
        <f t="shared" si="2"/>
        <v>3</v>
      </c>
      <c r="F23" s="29">
        <f t="shared" si="3"/>
        <v>40</v>
      </c>
      <c r="G23" s="123">
        <v>3</v>
      </c>
      <c r="H23" s="67">
        <v>4120</v>
      </c>
      <c r="I23" s="124">
        <f t="shared" si="0"/>
        <v>4</v>
      </c>
      <c r="J23" s="29">
        <f t="shared" si="4"/>
        <v>61</v>
      </c>
      <c r="K23" s="123">
        <v>1</v>
      </c>
      <c r="L23" s="67">
        <v>3904</v>
      </c>
      <c r="M23" s="124">
        <f t="shared" si="5"/>
        <v>6</v>
      </c>
      <c r="N23" s="29">
        <f t="shared" si="6"/>
        <v>71</v>
      </c>
      <c r="O23" s="123">
        <v>2</v>
      </c>
      <c r="P23" s="67">
        <v>4027</v>
      </c>
      <c r="Q23" s="124">
        <f t="shared" si="7"/>
        <v>5</v>
      </c>
      <c r="R23" s="112">
        <f t="shared" si="8"/>
        <v>70</v>
      </c>
      <c r="W23" s="123">
        <v>6</v>
      </c>
      <c r="X23" s="67">
        <v>4700</v>
      </c>
      <c r="Y23" s="124">
        <f t="shared" si="9"/>
        <v>1</v>
      </c>
      <c r="Z23" s="112">
        <f t="shared" si="10"/>
        <v>36</v>
      </c>
      <c r="AA23" s="123">
        <v>5</v>
      </c>
      <c r="AB23" s="67">
        <v>4623</v>
      </c>
      <c r="AC23" s="124">
        <f t="shared" si="11"/>
        <v>2</v>
      </c>
      <c r="AD23" s="112">
        <f t="shared" si="12"/>
        <v>28</v>
      </c>
      <c r="AF23" s="76">
        <f t="shared" si="13"/>
        <v>4296</v>
      </c>
      <c r="AG23" s="76">
        <f t="shared" si="14"/>
        <v>4120</v>
      </c>
      <c r="AH23" s="76">
        <f t="shared" si="15"/>
        <v>3904</v>
      </c>
      <c r="AI23" s="76">
        <f t="shared" si="16"/>
        <v>4027</v>
      </c>
      <c r="AJ23" s="76">
        <f t="shared" si="1"/>
        <v>4700</v>
      </c>
      <c r="AK23" s="76">
        <f t="shared" si="17"/>
        <v>4623</v>
      </c>
    </row>
    <row r="24" spans="1:37" ht="24.75" customHeight="1" x14ac:dyDescent="0.25">
      <c r="A24" s="116">
        <v>16</v>
      </c>
      <c r="B24" s="8" t="s">
        <v>32</v>
      </c>
      <c r="C24" s="123">
        <v>1</v>
      </c>
      <c r="D24" s="67">
        <v>3713</v>
      </c>
      <c r="E24" s="124">
        <f t="shared" si="2"/>
        <v>6</v>
      </c>
      <c r="F24" s="29">
        <f t="shared" si="3"/>
        <v>46</v>
      </c>
      <c r="G24" s="123">
        <v>2</v>
      </c>
      <c r="H24" s="67">
        <v>4012</v>
      </c>
      <c r="I24" s="124">
        <f t="shared" si="0"/>
        <v>5</v>
      </c>
      <c r="J24" s="29">
        <f t="shared" si="4"/>
        <v>66</v>
      </c>
      <c r="K24" s="123">
        <v>3</v>
      </c>
      <c r="L24" s="67">
        <v>4172</v>
      </c>
      <c r="M24" s="124">
        <f t="shared" si="5"/>
        <v>4</v>
      </c>
      <c r="N24" s="29">
        <f t="shared" si="6"/>
        <v>75</v>
      </c>
      <c r="O24" s="123">
        <v>5</v>
      </c>
      <c r="P24" s="67">
        <v>4380</v>
      </c>
      <c r="Q24" s="124">
        <f t="shared" si="7"/>
        <v>2</v>
      </c>
      <c r="R24" s="112">
        <f t="shared" si="8"/>
        <v>72</v>
      </c>
      <c r="W24" s="123">
        <v>4</v>
      </c>
      <c r="X24" s="67">
        <v>4323</v>
      </c>
      <c r="Y24" s="124">
        <f t="shared" si="9"/>
        <v>3</v>
      </c>
      <c r="Z24" s="112">
        <f t="shared" si="10"/>
        <v>39</v>
      </c>
      <c r="AA24" s="123">
        <v>6</v>
      </c>
      <c r="AB24" s="67">
        <v>5678</v>
      </c>
      <c r="AC24" s="124">
        <f t="shared" si="11"/>
        <v>1</v>
      </c>
      <c r="AD24" s="112">
        <f t="shared" si="12"/>
        <v>29</v>
      </c>
      <c r="AF24" s="76">
        <f t="shared" si="13"/>
        <v>3713</v>
      </c>
      <c r="AG24" s="76">
        <f t="shared" si="14"/>
        <v>4012</v>
      </c>
      <c r="AH24" s="76">
        <f t="shared" si="15"/>
        <v>4172</v>
      </c>
      <c r="AI24" s="76">
        <f t="shared" si="16"/>
        <v>4380</v>
      </c>
      <c r="AJ24" s="76">
        <f t="shared" si="1"/>
        <v>4323</v>
      </c>
      <c r="AK24" s="76">
        <f t="shared" si="17"/>
        <v>5678</v>
      </c>
    </row>
    <row r="25" spans="1:37" ht="24.75" customHeight="1" x14ac:dyDescent="0.25">
      <c r="A25" s="116">
        <v>17</v>
      </c>
      <c r="B25" s="8" t="s">
        <v>33</v>
      </c>
      <c r="C25" s="123" t="s">
        <v>25</v>
      </c>
      <c r="D25" s="67" t="s">
        <v>25</v>
      </c>
      <c r="E25" s="124">
        <f t="shared" si="2"/>
        <v>0</v>
      </c>
      <c r="F25" s="29">
        <f t="shared" si="3"/>
        <v>46</v>
      </c>
      <c r="G25" s="123">
        <v>3</v>
      </c>
      <c r="H25" s="67">
        <v>4874</v>
      </c>
      <c r="I25" s="124">
        <f t="shared" si="0"/>
        <v>4</v>
      </c>
      <c r="J25" s="29">
        <f t="shared" si="4"/>
        <v>70</v>
      </c>
      <c r="K25" s="123">
        <v>5</v>
      </c>
      <c r="L25" s="67">
        <v>5514</v>
      </c>
      <c r="M25" s="124">
        <f t="shared" si="5"/>
        <v>2</v>
      </c>
      <c r="N25" s="29">
        <f t="shared" si="6"/>
        <v>77</v>
      </c>
      <c r="O25" s="123">
        <v>2</v>
      </c>
      <c r="P25" s="67">
        <v>4671</v>
      </c>
      <c r="Q25" s="124">
        <f t="shared" si="7"/>
        <v>5</v>
      </c>
      <c r="R25" s="112">
        <f t="shared" si="8"/>
        <v>77</v>
      </c>
      <c r="W25" s="123">
        <v>1</v>
      </c>
      <c r="X25" s="67">
        <v>4626</v>
      </c>
      <c r="Y25" s="124">
        <f t="shared" si="9"/>
        <v>6</v>
      </c>
      <c r="Z25" s="112">
        <f t="shared" si="10"/>
        <v>45</v>
      </c>
      <c r="AA25" s="123">
        <v>4</v>
      </c>
      <c r="AB25" s="67">
        <v>5319</v>
      </c>
      <c r="AC25" s="124">
        <f t="shared" si="11"/>
        <v>3</v>
      </c>
      <c r="AD25" s="112">
        <f t="shared" si="12"/>
        <v>32</v>
      </c>
      <c r="AF25" s="76" t="str">
        <f t="shared" si="13"/>
        <v>DSQ</v>
      </c>
      <c r="AG25" s="76">
        <f t="shared" si="14"/>
        <v>4874</v>
      </c>
      <c r="AH25" s="76">
        <f t="shared" si="15"/>
        <v>5514</v>
      </c>
      <c r="AI25" s="76">
        <f t="shared" si="16"/>
        <v>4671</v>
      </c>
      <c r="AJ25" s="76">
        <f t="shared" si="1"/>
        <v>4626</v>
      </c>
      <c r="AK25" s="76">
        <f t="shared" si="17"/>
        <v>5319</v>
      </c>
    </row>
    <row r="26" spans="1:37" ht="24.75" customHeight="1" x14ac:dyDescent="0.25">
      <c r="A26" s="116">
        <v>18</v>
      </c>
      <c r="B26" s="8" t="s">
        <v>34</v>
      </c>
      <c r="C26" s="123">
        <v>5</v>
      </c>
      <c r="D26" s="67">
        <v>4524</v>
      </c>
      <c r="E26" s="124">
        <f t="shared" si="2"/>
        <v>2</v>
      </c>
      <c r="F26" s="29">
        <f t="shared" si="3"/>
        <v>48</v>
      </c>
      <c r="G26" s="123">
        <v>2</v>
      </c>
      <c r="H26" s="67">
        <v>4256</v>
      </c>
      <c r="I26" s="124">
        <f t="shared" si="0"/>
        <v>5</v>
      </c>
      <c r="J26" s="29">
        <f t="shared" si="4"/>
        <v>75</v>
      </c>
      <c r="K26" s="123">
        <v>4</v>
      </c>
      <c r="L26" s="67">
        <v>4490</v>
      </c>
      <c r="M26" s="124">
        <f t="shared" si="5"/>
        <v>3</v>
      </c>
      <c r="N26" s="29">
        <f t="shared" si="6"/>
        <v>80</v>
      </c>
      <c r="O26" s="123" t="s">
        <v>25</v>
      </c>
      <c r="P26" s="67" t="s">
        <v>25</v>
      </c>
      <c r="Q26" s="124">
        <f t="shared" si="7"/>
        <v>0</v>
      </c>
      <c r="R26" s="112">
        <f t="shared" si="8"/>
        <v>77</v>
      </c>
      <c r="W26" s="123">
        <v>3</v>
      </c>
      <c r="X26" s="67">
        <v>4318</v>
      </c>
      <c r="Y26" s="124">
        <f t="shared" si="9"/>
        <v>4</v>
      </c>
      <c r="Z26" s="112">
        <f t="shared" si="10"/>
        <v>49</v>
      </c>
      <c r="AA26" s="123">
        <v>1</v>
      </c>
      <c r="AB26" s="67">
        <v>4028</v>
      </c>
      <c r="AC26" s="124">
        <f t="shared" si="11"/>
        <v>6</v>
      </c>
      <c r="AD26" s="112">
        <f t="shared" si="12"/>
        <v>38</v>
      </c>
      <c r="AF26" s="76">
        <f t="shared" si="13"/>
        <v>4524</v>
      </c>
      <c r="AG26" s="76">
        <f t="shared" si="14"/>
        <v>4256</v>
      </c>
      <c r="AH26" s="76">
        <f t="shared" si="15"/>
        <v>4490</v>
      </c>
      <c r="AI26" s="76" t="str">
        <f t="shared" si="16"/>
        <v>DSQ</v>
      </c>
      <c r="AJ26" s="76">
        <f t="shared" si="1"/>
        <v>4318</v>
      </c>
      <c r="AK26" s="76">
        <f t="shared" si="17"/>
        <v>4028</v>
      </c>
    </row>
    <row r="27" spans="1:37" ht="24.75" customHeight="1" x14ac:dyDescent="0.25">
      <c r="A27" s="116">
        <v>19</v>
      </c>
      <c r="B27" s="8" t="s">
        <v>35</v>
      </c>
      <c r="C27" s="123">
        <v>5</v>
      </c>
      <c r="D27" s="67">
        <v>3716</v>
      </c>
      <c r="E27" s="124">
        <f t="shared" si="2"/>
        <v>2</v>
      </c>
      <c r="F27" s="29">
        <f t="shared" si="3"/>
        <v>50</v>
      </c>
      <c r="G27" s="123">
        <v>3</v>
      </c>
      <c r="H27" s="67">
        <v>3339</v>
      </c>
      <c r="I27" s="124">
        <f t="shared" si="0"/>
        <v>4</v>
      </c>
      <c r="J27" s="29">
        <f t="shared" si="4"/>
        <v>79</v>
      </c>
      <c r="K27" s="123">
        <v>1</v>
      </c>
      <c r="L27" s="67">
        <v>3142</v>
      </c>
      <c r="M27" s="124">
        <f t="shared" si="5"/>
        <v>6</v>
      </c>
      <c r="N27" s="29">
        <f t="shared" si="6"/>
        <v>86</v>
      </c>
      <c r="O27" s="123">
        <v>2</v>
      </c>
      <c r="P27" s="67">
        <v>3210</v>
      </c>
      <c r="Q27" s="124">
        <f t="shared" si="7"/>
        <v>5</v>
      </c>
      <c r="R27" s="112">
        <f t="shared" si="8"/>
        <v>82</v>
      </c>
      <c r="W27" s="123">
        <v>6</v>
      </c>
      <c r="X27" s="67">
        <v>4250</v>
      </c>
      <c r="Y27" s="124">
        <f t="shared" si="9"/>
        <v>1</v>
      </c>
      <c r="Z27" s="112">
        <f t="shared" si="10"/>
        <v>50</v>
      </c>
      <c r="AA27" s="123">
        <v>4</v>
      </c>
      <c r="AB27" s="67">
        <v>3483</v>
      </c>
      <c r="AC27" s="124">
        <f t="shared" si="11"/>
        <v>3</v>
      </c>
      <c r="AD27" s="112">
        <f t="shared" si="12"/>
        <v>41</v>
      </c>
      <c r="AF27" s="76">
        <f t="shared" si="13"/>
        <v>3716</v>
      </c>
      <c r="AG27" s="76">
        <f t="shared" si="14"/>
        <v>3339</v>
      </c>
      <c r="AH27" s="76">
        <f t="shared" si="15"/>
        <v>3142</v>
      </c>
      <c r="AI27" s="76">
        <f t="shared" si="16"/>
        <v>3210</v>
      </c>
      <c r="AJ27" s="76">
        <f t="shared" si="1"/>
        <v>4250</v>
      </c>
      <c r="AK27" s="76">
        <f t="shared" si="17"/>
        <v>3483</v>
      </c>
    </row>
    <row r="28" spans="1:37" ht="24.75" customHeight="1" x14ac:dyDescent="0.25">
      <c r="A28" s="116">
        <v>20</v>
      </c>
      <c r="B28" s="8" t="s">
        <v>36</v>
      </c>
      <c r="C28" s="123">
        <v>4</v>
      </c>
      <c r="D28" s="67">
        <v>3286</v>
      </c>
      <c r="E28" s="124">
        <f t="shared" si="2"/>
        <v>3</v>
      </c>
      <c r="F28" s="29">
        <f t="shared" si="3"/>
        <v>53</v>
      </c>
      <c r="G28" s="123" t="s">
        <v>25</v>
      </c>
      <c r="H28" s="67" t="s">
        <v>25</v>
      </c>
      <c r="I28" s="124">
        <f t="shared" si="0"/>
        <v>0</v>
      </c>
      <c r="J28" s="29">
        <f t="shared" si="4"/>
        <v>79</v>
      </c>
      <c r="K28" s="123">
        <v>2</v>
      </c>
      <c r="L28" s="67">
        <v>2965</v>
      </c>
      <c r="M28" s="124">
        <f t="shared" si="5"/>
        <v>5</v>
      </c>
      <c r="N28" s="29">
        <f t="shared" si="6"/>
        <v>91</v>
      </c>
      <c r="O28" s="123">
        <v>1</v>
      </c>
      <c r="P28" s="67">
        <v>2793</v>
      </c>
      <c r="Q28" s="124">
        <f t="shared" si="7"/>
        <v>6</v>
      </c>
      <c r="R28" s="112">
        <f t="shared" si="8"/>
        <v>88</v>
      </c>
      <c r="W28" s="123">
        <v>5</v>
      </c>
      <c r="X28" s="67">
        <v>3521</v>
      </c>
      <c r="Y28" s="124">
        <f t="shared" si="9"/>
        <v>2</v>
      </c>
      <c r="Z28" s="112">
        <f t="shared" si="10"/>
        <v>52</v>
      </c>
      <c r="AA28" s="123">
        <v>3</v>
      </c>
      <c r="AB28" s="67">
        <v>2987</v>
      </c>
      <c r="AC28" s="124">
        <f t="shared" si="11"/>
        <v>4</v>
      </c>
      <c r="AD28" s="112">
        <f t="shared" si="12"/>
        <v>45</v>
      </c>
      <c r="AF28" s="76">
        <f t="shared" si="13"/>
        <v>3286</v>
      </c>
      <c r="AG28" s="76" t="str">
        <f t="shared" si="14"/>
        <v>DSQ</v>
      </c>
      <c r="AH28" s="76">
        <f t="shared" si="15"/>
        <v>2965</v>
      </c>
      <c r="AI28" s="76">
        <f t="shared" si="16"/>
        <v>2793</v>
      </c>
      <c r="AJ28" s="76">
        <f t="shared" si="1"/>
        <v>3521</v>
      </c>
      <c r="AK28" s="76">
        <f t="shared" si="17"/>
        <v>2987</v>
      </c>
    </row>
    <row r="29" spans="1:37" ht="24.75" customHeight="1" x14ac:dyDescent="0.25">
      <c r="A29" s="116">
        <v>21</v>
      </c>
      <c r="B29" s="8" t="s">
        <v>37</v>
      </c>
      <c r="C29" s="123">
        <v>4</v>
      </c>
      <c r="D29" s="67">
        <v>3746</v>
      </c>
      <c r="E29" s="124">
        <f t="shared" si="2"/>
        <v>3</v>
      </c>
      <c r="F29" s="29">
        <f t="shared" si="3"/>
        <v>56</v>
      </c>
      <c r="G29" s="123">
        <v>1</v>
      </c>
      <c r="H29" s="67">
        <v>3364</v>
      </c>
      <c r="I29" s="124">
        <f t="shared" si="0"/>
        <v>6</v>
      </c>
      <c r="J29" s="29">
        <f t="shared" si="4"/>
        <v>85</v>
      </c>
      <c r="K29" s="123">
        <v>2</v>
      </c>
      <c r="L29" s="67">
        <v>3449</v>
      </c>
      <c r="M29" s="124">
        <f t="shared" si="5"/>
        <v>5</v>
      </c>
      <c r="N29" s="29">
        <f t="shared" si="6"/>
        <v>96</v>
      </c>
      <c r="O29" s="123">
        <v>3</v>
      </c>
      <c r="P29" s="67">
        <v>3718</v>
      </c>
      <c r="Q29" s="124">
        <f t="shared" si="7"/>
        <v>4</v>
      </c>
      <c r="R29" s="112">
        <f t="shared" si="8"/>
        <v>92</v>
      </c>
      <c r="W29" s="123">
        <v>5</v>
      </c>
      <c r="X29" s="67">
        <v>3840</v>
      </c>
      <c r="Y29" s="124">
        <f t="shared" si="9"/>
        <v>2</v>
      </c>
      <c r="Z29" s="112">
        <f t="shared" si="10"/>
        <v>54</v>
      </c>
      <c r="AA29" s="123">
        <v>6</v>
      </c>
      <c r="AB29" s="67">
        <v>5070</v>
      </c>
      <c r="AC29" s="124">
        <f t="shared" si="11"/>
        <v>1</v>
      </c>
      <c r="AD29" s="112">
        <f t="shared" si="12"/>
        <v>46</v>
      </c>
      <c r="AF29" s="76">
        <f t="shared" si="13"/>
        <v>3746</v>
      </c>
      <c r="AG29" s="76">
        <f t="shared" si="14"/>
        <v>3364</v>
      </c>
      <c r="AH29" s="76">
        <f t="shared" si="15"/>
        <v>3449</v>
      </c>
      <c r="AI29" s="76">
        <f t="shared" si="16"/>
        <v>3718</v>
      </c>
      <c r="AJ29" s="76">
        <f t="shared" si="1"/>
        <v>3840</v>
      </c>
      <c r="AK29" s="76">
        <f t="shared" si="17"/>
        <v>5070</v>
      </c>
    </row>
    <row r="30" spans="1:37" ht="24.75" customHeight="1" x14ac:dyDescent="0.25">
      <c r="A30" s="116">
        <v>22</v>
      </c>
      <c r="B30" s="31" t="s">
        <v>38</v>
      </c>
      <c r="C30" s="123">
        <v>2</v>
      </c>
      <c r="D30" s="67">
        <v>3060</v>
      </c>
      <c r="E30" s="124">
        <f t="shared" si="2"/>
        <v>5</v>
      </c>
      <c r="F30" s="29">
        <f t="shared" si="3"/>
        <v>61</v>
      </c>
      <c r="G30" s="123">
        <v>3</v>
      </c>
      <c r="H30" s="67">
        <v>3186</v>
      </c>
      <c r="I30" s="124">
        <f t="shared" si="0"/>
        <v>4</v>
      </c>
      <c r="J30" s="29">
        <f t="shared" si="4"/>
        <v>89</v>
      </c>
      <c r="K30" s="123">
        <v>4</v>
      </c>
      <c r="L30" s="67">
        <v>3335</v>
      </c>
      <c r="M30" s="124">
        <f t="shared" si="5"/>
        <v>3</v>
      </c>
      <c r="N30" s="29">
        <f t="shared" si="6"/>
        <v>99</v>
      </c>
      <c r="O30" s="123">
        <v>1</v>
      </c>
      <c r="P30" s="67">
        <v>2816</v>
      </c>
      <c r="Q30" s="124">
        <f t="shared" si="7"/>
        <v>6</v>
      </c>
      <c r="R30" s="112">
        <f t="shared" si="8"/>
        <v>98</v>
      </c>
      <c r="W30" s="123">
        <v>5</v>
      </c>
      <c r="X30" s="67">
        <v>3846</v>
      </c>
      <c r="Y30" s="124">
        <f t="shared" si="9"/>
        <v>2</v>
      </c>
      <c r="Z30" s="112">
        <f t="shared" si="10"/>
        <v>56</v>
      </c>
      <c r="AA30" s="123" t="s">
        <v>25</v>
      </c>
      <c r="AB30" s="67" t="s">
        <v>25</v>
      </c>
      <c r="AC30" s="124">
        <f t="shared" si="11"/>
        <v>0</v>
      </c>
      <c r="AD30" s="112">
        <f t="shared" si="12"/>
        <v>46</v>
      </c>
      <c r="AF30" s="76">
        <f t="shared" si="13"/>
        <v>3060</v>
      </c>
      <c r="AG30" s="76">
        <f t="shared" si="14"/>
        <v>3186</v>
      </c>
      <c r="AH30" s="76">
        <f t="shared" si="15"/>
        <v>3335</v>
      </c>
      <c r="AI30" s="76">
        <f t="shared" si="16"/>
        <v>2816</v>
      </c>
      <c r="AJ30" s="76">
        <f t="shared" si="1"/>
        <v>3846</v>
      </c>
      <c r="AK30" s="76" t="str">
        <f t="shared" si="17"/>
        <v>DSQ</v>
      </c>
    </row>
    <row r="31" spans="1:37" ht="24.75" customHeight="1" x14ac:dyDescent="0.25">
      <c r="A31" s="116">
        <v>23</v>
      </c>
      <c r="B31" s="9" t="s">
        <v>39</v>
      </c>
      <c r="C31" s="123">
        <v>6</v>
      </c>
      <c r="D31" s="67">
        <v>4452</v>
      </c>
      <c r="E31" s="124">
        <f t="shared" si="2"/>
        <v>1</v>
      </c>
      <c r="F31" s="29">
        <f t="shared" si="3"/>
        <v>62</v>
      </c>
      <c r="G31" s="123">
        <v>1</v>
      </c>
      <c r="H31" s="67">
        <v>3760</v>
      </c>
      <c r="I31" s="124">
        <f t="shared" si="0"/>
        <v>6</v>
      </c>
      <c r="J31" s="29">
        <f t="shared" si="4"/>
        <v>95</v>
      </c>
      <c r="K31" s="123">
        <v>2</v>
      </c>
      <c r="L31" s="67">
        <v>3763</v>
      </c>
      <c r="M31" s="124">
        <f t="shared" si="5"/>
        <v>5</v>
      </c>
      <c r="N31" s="29">
        <f t="shared" si="6"/>
        <v>104</v>
      </c>
      <c r="O31" s="123">
        <v>3</v>
      </c>
      <c r="P31" s="67">
        <v>3837</v>
      </c>
      <c r="Q31" s="124">
        <f t="shared" si="7"/>
        <v>4</v>
      </c>
      <c r="R31" s="112">
        <f t="shared" si="8"/>
        <v>102</v>
      </c>
      <c r="W31" s="123">
        <v>5</v>
      </c>
      <c r="X31" s="67">
        <v>4209</v>
      </c>
      <c r="Y31" s="124">
        <f t="shared" si="9"/>
        <v>2</v>
      </c>
      <c r="Z31" s="112">
        <f t="shared" si="10"/>
        <v>58</v>
      </c>
      <c r="AA31" s="123">
        <v>4</v>
      </c>
      <c r="AB31" s="67">
        <v>4157</v>
      </c>
      <c r="AC31" s="124">
        <f t="shared" si="11"/>
        <v>3</v>
      </c>
      <c r="AD31" s="112">
        <f t="shared" si="12"/>
        <v>49</v>
      </c>
      <c r="AF31" s="76">
        <f t="shared" si="13"/>
        <v>4452</v>
      </c>
      <c r="AG31" s="76">
        <f t="shared" si="14"/>
        <v>3760</v>
      </c>
      <c r="AH31" s="76">
        <f t="shared" si="15"/>
        <v>3763</v>
      </c>
      <c r="AI31" s="76">
        <f t="shared" si="16"/>
        <v>3837</v>
      </c>
      <c r="AJ31" s="76">
        <f t="shared" si="1"/>
        <v>4209</v>
      </c>
      <c r="AK31" s="76">
        <f t="shared" si="17"/>
        <v>4157</v>
      </c>
    </row>
    <row r="32" spans="1:37" ht="24.75" customHeight="1" x14ac:dyDescent="0.25">
      <c r="A32" s="116">
        <v>24</v>
      </c>
      <c r="B32" s="8" t="s">
        <v>40</v>
      </c>
      <c r="C32" s="123">
        <v>6</v>
      </c>
      <c r="D32" s="67">
        <v>4068</v>
      </c>
      <c r="E32" s="124">
        <f t="shared" si="2"/>
        <v>1</v>
      </c>
      <c r="F32" s="29">
        <f t="shared" si="3"/>
        <v>63</v>
      </c>
      <c r="G32" s="123">
        <v>2</v>
      </c>
      <c r="H32" s="67">
        <v>3206</v>
      </c>
      <c r="I32" s="124">
        <f t="shared" si="0"/>
        <v>5</v>
      </c>
      <c r="J32" s="29">
        <f t="shared" si="4"/>
        <v>100</v>
      </c>
      <c r="K32" s="123">
        <v>1</v>
      </c>
      <c r="L32" s="67">
        <v>3175</v>
      </c>
      <c r="M32" s="124">
        <f t="shared" si="5"/>
        <v>6</v>
      </c>
      <c r="N32" s="29">
        <f t="shared" si="6"/>
        <v>110</v>
      </c>
      <c r="O32" s="123">
        <v>4</v>
      </c>
      <c r="P32" s="67">
        <v>3389</v>
      </c>
      <c r="Q32" s="124">
        <f t="shared" si="7"/>
        <v>3</v>
      </c>
      <c r="R32" s="112">
        <f t="shared" si="8"/>
        <v>105</v>
      </c>
      <c r="W32" s="123">
        <v>3</v>
      </c>
      <c r="X32" s="67">
        <v>3247</v>
      </c>
      <c r="Y32" s="124">
        <f t="shared" si="9"/>
        <v>4</v>
      </c>
      <c r="Z32" s="112">
        <f t="shared" si="10"/>
        <v>62</v>
      </c>
      <c r="AA32" s="123">
        <v>5</v>
      </c>
      <c r="AB32" s="67">
        <v>3952</v>
      </c>
      <c r="AC32" s="124">
        <f t="shared" si="11"/>
        <v>2</v>
      </c>
      <c r="AD32" s="112">
        <f t="shared" si="12"/>
        <v>51</v>
      </c>
      <c r="AF32" s="76">
        <f t="shared" si="13"/>
        <v>4068</v>
      </c>
      <c r="AG32" s="76">
        <f t="shared" si="14"/>
        <v>3206</v>
      </c>
      <c r="AH32" s="76">
        <f t="shared" si="15"/>
        <v>3175</v>
      </c>
      <c r="AI32" s="76">
        <f t="shared" si="16"/>
        <v>3389</v>
      </c>
      <c r="AJ32" s="76">
        <f t="shared" si="1"/>
        <v>3247</v>
      </c>
      <c r="AK32" s="76">
        <f t="shared" si="17"/>
        <v>3952</v>
      </c>
    </row>
    <row r="33" spans="1:37" ht="24.75" customHeight="1" x14ac:dyDescent="0.25">
      <c r="A33" s="116">
        <v>25</v>
      </c>
      <c r="B33" s="8" t="s">
        <v>127</v>
      </c>
      <c r="C33" s="123">
        <v>3</v>
      </c>
      <c r="D33" s="67">
        <v>24619</v>
      </c>
      <c r="E33" s="124">
        <f t="shared" si="2"/>
        <v>4</v>
      </c>
      <c r="F33" s="29">
        <f t="shared" si="3"/>
        <v>67</v>
      </c>
      <c r="G33" s="123">
        <v>2</v>
      </c>
      <c r="H33" s="67">
        <v>22685</v>
      </c>
      <c r="I33" s="124">
        <f t="shared" si="0"/>
        <v>5</v>
      </c>
      <c r="J33" s="29">
        <f t="shared" si="4"/>
        <v>105</v>
      </c>
      <c r="K33" s="123">
        <v>1</v>
      </c>
      <c r="L33" s="67">
        <v>22502</v>
      </c>
      <c r="M33" s="124">
        <f t="shared" si="5"/>
        <v>6</v>
      </c>
      <c r="N33" s="29">
        <f t="shared" si="6"/>
        <v>116</v>
      </c>
      <c r="O33" s="123">
        <v>4</v>
      </c>
      <c r="P33" s="67">
        <v>24574</v>
      </c>
      <c r="Q33" s="124">
        <f t="shared" si="7"/>
        <v>3</v>
      </c>
      <c r="R33" s="112">
        <f t="shared" si="8"/>
        <v>108</v>
      </c>
      <c r="W33" s="123">
        <v>6</v>
      </c>
      <c r="X33" s="67">
        <v>25864</v>
      </c>
      <c r="Y33" s="124">
        <f t="shared" si="9"/>
        <v>1</v>
      </c>
      <c r="Z33" s="112">
        <f t="shared" si="10"/>
        <v>63</v>
      </c>
      <c r="AA33" s="123">
        <v>5</v>
      </c>
      <c r="AB33" s="67">
        <v>25359</v>
      </c>
      <c r="AC33" s="124">
        <f t="shared" si="11"/>
        <v>2</v>
      </c>
      <c r="AD33" s="112">
        <f t="shared" si="12"/>
        <v>53</v>
      </c>
      <c r="AF33" s="76">
        <f t="shared" si="13"/>
        <v>24619</v>
      </c>
      <c r="AG33" s="76">
        <f t="shared" si="14"/>
        <v>22685</v>
      </c>
      <c r="AH33" s="76">
        <f t="shared" si="15"/>
        <v>22502</v>
      </c>
      <c r="AI33" s="76">
        <f t="shared" si="16"/>
        <v>24574</v>
      </c>
      <c r="AJ33" s="76">
        <f t="shared" si="1"/>
        <v>25864</v>
      </c>
      <c r="AK33" s="76">
        <f t="shared" si="17"/>
        <v>25359</v>
      </c>
    </row>
    <row r="34" spans="1:37" ht="24.75" customHeight="1" x14ac:dyDescent="0.25">
      <c r="A34" s="116">
        <v>26</v>
      </c>
      <c r="B34" s="8" t="s">
        <v>128</v>
      </c>
      <c r="C34" s="123">
        <v>1</v>
      </c>
      <c r="D34" s="67">
        <v>22001</v>
      </c>
      <c r="E34" s="124">
        <f t="shared" si="2"/>
        <v>6</v>
      </c>
      <c r="F34" s="29">
        <f t="shared" si="3"/>
        <v>73</v>
      </c>
      <c r="G34" s="123">
        <v>3</v>
      </c>
      <c r="H34" s="67">
        <v>23393</v>
      </c>
      <c r="I34" s="124">
        <f t="shared" si="0"/>
        <v>4</v>
      </c>
      <c r="J34" s="29">
        <f t="shared" si="4"/>
        <v>109</v>
      </c>
      <c r="K34" s="123">
        <v>2</v>
      </c>
      <c r="L34" s="67">
        <v>22076</v>
      </c>
      <c r="M34" s="124">
        <f t="shared" si="5"/>
        <v>5</v>
      </c>
      <c r="N34" s="29">
        <f t="shared" si="6"/>
        <v>121</v>
      </c>
      <c r="O34" s="123">
        <v>4</v>
      </c>
      <c r="P34" s="67">
        <v>24657</v>
      </c>
      <c r="Q34" s="124">
        <f t="shared" si="7"/>
        <v>3</v>
      </c>
      <c r="R34" s="112">
        <f t="shared" si="8"/>
        <v>111</v>
      </c>
      <c r="W34" s="123">
        <v>5</v>
      </c>
      <c r="X34" s="67">
        <v>24690</v>
      </c>
      <c r="Y34" s="124">
        <f t="shared" si="9"/>
        <v>2</v>
      </c>
      <c r="Z34" s="112">
        <f t="shared" si="10"/>
        <v>65</v>
      </c>
      <c r="AA34" s="123" t="s">
        <v>25</v>
      </c>
      <c r="AB34" s="67" t="s">
        <v>23</v>
      </c>
      <c r="AC34" s="124">
        <f t="shared" si="11"/>
        <v>0</v>
      </c>
      <c r="AD34" s="112">
        <f t="shared" si="12"/>
        <v>53</v>
      </c>
      <c r="AF34" s="76">
        <f t="shared" si="13"/>
        <v>22001</v>
      </c>
      <c r="AG34" s="76">
        <f t="shared" si="14"/>
        <v>23393</v>
      </c>
      <c r="AH34" s="76">
        <f t="shared" si="15"/>
        <v>22076</v>
      </c>
      <c r="AI34" s="76">
        <f t="shared" si="16"/>
        <v>24657</v>
      </c>
      <c r="AJ34" s="76">
        <f t="shared" si="1"/>
        <v>24690</v>
      </c>
      <c r="AK34" s="76" t="str">
        <f t="shared" si="17"/>
        <v>DNS</v>
      </c>
    </row>
    <row r="35" spans="1:37" ht="24.75" customHeight="1" x14ac:dyDescent="0.25">
      <c r="A35" s="116">
        <v>27</v>
      </c>
      <c r="B35" s="8" t="s">
        <v>41</v>
      </c>
      <c r="C35" s="123">
        <v>1</v>
      </c>
      <c r="D35" s="67">
        <v>11792</v>
      </c>
      <c r="E35" s="124">
        <f t="shared" si="2"/>
        <v>6</v>
      </c>
      <c r="F35" s="29">
        <f t="shared" si="3"/>
        <v>79</v>
      </c>
      <c r="G35" s="123">
        <v>4</v>
      </c>
      <c r="H35" s="67">
        <v>12151</v>
      </c>
      <c r="I35" s="124">
        <f t="shared" si="0"/>
        <v>3</v>
      </c>
      <c r="J35" s="29">
        <f t="shared" si="4"/>
        <v>112</v>
      </c>
      <c r="K35" s="123">
        <v>3</v>
      </c>
      <c r="L35" s="67">
        <v>11955</v>
      </c>
      <c r="M35" s="124">
        <f t="shared" si="5"/>
        <v>4</v>
      </c>
      <c r="N35" s="29">
        <f t="shared" si="6"/>
        <v>125</v>
      </c>
      <c r="O35" s="123">
        <v>2</v>
      </c>
      <c r="P35" s="67">
        <v>11903</v>
      </c>
      <c r="Q35" s="124">
        <f t="shared" si="7"/>
        <v>5</v>
      </c>
      <c r="R35" s="112">
        <f t="shared" si="8"/>
        <v>116</v>
      </c>
      <c r="W35" s="123">
        <v>6</v>
      </c>
      <c r="X35" s="67">
        <v>12844</v>
      </c>
      <c r="Y35" s="124">
        <f t="shared" si="9"/>
        <v>1</v>
      </c>
      <c r="Z35" s="112">
        <f t="shared" si="10"/>
        <v>66</v>
      </c>
      <c r="AA35" s="123">
        <v>5</v>
      </c>
      <c r="AB35" s="67">
        <v>12534</v>
      </c>
      <c r="AC35" s="124">
        <f t="shared" si="11"/>
        <v>2</v>
      </c>
      <c r="AD35" s="112">
        <f t="shared" si="12"/>
        <v>55</v>
      </c>
      <c r="AF35" s="76">
        <f t="shared" si="13"/>
        <v>11792</v>
      </c>
      <c r="AG35" s="76">
        <f t="shared" si="14"/>
        <v>12151</v>
      </c>
      <c r="AH35" s="76">
        <f t="shared" si="15"/>
        <v>11955</v>
      </c>
      <c r="AI35" s="76">
        <f t="shared" si="16"/>
        <v>11903</v>
      </c>
      <c r="AJ35" s="76">
        <f t="shared" si="1"/>
        <v>12844</v>
      </c>
      <c r="AK35" s="76">
        <f t="shared" si="17"/>
        <v>12534</v>
      </c>
    </row>
    <row r="36" spans="1:37" ht="24.75" customHeight="1" x14ac:dyDescent="0.25">
      <c r="A36" s="116">
        <v>28</v>
      </c>
      <c r="B36" s="8" t="s">
        <v>42</v>
      </c>
      <c r="C36" s="123">
        <v>1</v>
      </c>
      <c r="D36" s="67">
        <v>11359</v>
      </c>
      <c r="E36" s="124">
        <f t="shared" si="2"/>
        <v>6</v>
      </c>
      <c r="F36" s="29">
        <f t="shared" si="3"/>
        <v>85</v>
      </c>
      <c r="G36" s="123">
        <v>4</v>
      </c>
      <c r="H36" s="67">
        <v>12134</v>
      </c>
      <c r="I36" s="124">
        <f t="shared" si="0"/>
        <v>3</v>
      </c>
      <c r="J36" s="29">
        <f t="shared" si="4"/>
        <v>115</v>
      </c>
      <c r="K36" s="123">
        <v>3</v>
      </c>
      <c r="L36" s="67">
        <v>11967</v>
      </c>
      <c r="M36" s="124">
        <f t="shared" si="5"/>
        <v>4</v>
      </c>
      <c r="N36" s="29">
        <f t="shared" si="6"/>
        <v>129</v>
      </c>
      <c r="O36" s="123">
        <v>6</v>
      </c>
      <c r="P36" s="67">
        <v>13335</v>
      </c>
      <c r="Q36" s="124">
        <f t="shared" si="7"/>
        <v>1</v>
      </c>
      <c r="R36" s="112">
        <f t="shared" si="8"/>
        <v>117</v>
      </c>
      <c r="W36" s="123">
        <v>5</v>
      </c>
      <c r="X36" s="67">
        <v>12937</v>
      </c>
      <c r="Y36" s="124">
        <f t="shared" si="9"/>
        <v>2</v>
      </c>
      <c r="Z36" s="112">
        <f t="shared" si="10"/>
        <v>68</v>
      </c>
      <c r="AA36" s="123">
        <v>2</v>
      </c>
      <c r="AB36" s="67">
        <v>11943</v>
      </c>
      <c r="AC36" s="124">
        <f t="shared" si="11"/>
        <v>5</v>
      </c>
      <c r="AD36" s="112">
        <f t="shared" si="12"/>
        <v>60</v>
      </c>
      <c r="AF36" s="76">
        <f t="shared" si="13"/>
        <v>11359</v>
      </c>
      <c r="AG36" s="76">
        <f t="shared" si="14"/>
        <v>12134</v>
      </c>
      <c r="AH36" s="76">
        <f t="shared" si="15"/>
        <v>11967</v>
      </c>
      <c r="AI36" s="76">
        <f t="shared" si="16"/>
        <v>13335</v>
      </c>
      <c r="AJ36" s="76">
        <f t="shared" si="1"/>
        <v>12937</v>
      </c>
      <c r="AK36" s="76">
        <f t="shared" si="17"/>
        <v>11943</v>
      </c>
    </row>
    <row r="37" spans="1:37" ht="24.75" customHeight="1" x14ac:dyDescent="0.25">
      <c r="A37" s="116">
        <v>29</v>
      </c>
      <c r="B37" s="8" t="s">
        <v>129</v>
      </c>
      <c r="C37" s="123">
        <v>4</v>
      </c>
      <c r="D37" s="67">
        <v>24166</v>
      </c>
      <c r="E37" s="124">
        <f t="shared" si="2"/>
        <v>3</v>
      </c>
      <c r="F37" s="29">
        <f t="shared" si="3"/>
        <v>88</v>
      </c>
      <c r="G37" s="123">
        <v>1</v>
      </c>
      <c r="H37" s="67">
        <v>22212</v>
      </c>
      <c r="I37" s="124">
        <f t="shared" si="0"/>
        <v>6</v>
      </c>
      <c r="J37" s="29">
        <f t="shared" si="4"/>
        <v>121</v>
      </c>
      <c r="K37" s="123">
        <v>2</v>
      </c>
      <c r="L37" s="67">
        <v>22800</v>
      </c>
      <c r="M37" s="124">
        <f t="shared" si="5"/>
        <v>5</v>
      </c>
      <c r="N37" s="29">
        <f t="shared" si="6"/>
        <v>134</v>
      </c>
      <c r="O37" s="123">
        <v>3</v>
      </c>
      <c r="P37" s="67">
        <v>22870</v>
      </c>
      <c r="Q37" s="124">
        <f t="shared" si="7"/>
        <v>4</v>
      </c>
      <c r="R37" s="112">
        <f t="shared" si="8"/>
        <v>121</v>
      </c>
      <c r="W37" s="123">
        <v>5</v>
      </c>
      <c r="X37" s="67">
        <v>30046</v>
      </c>
      <c r="Y37" s="124">
        <f t="shared" si="9"/>
        <v>2</v>
      </c>
      <c r="Z37" s="112">
        <f t="shared" si="10"/>
        <v>70</v>
      </c>
      <c r="AA37" s="123" t="s">
        <v>25</v>
      </c>
      <c r="AB37" s="67" t="s">
        <v>23</v>
      </c>
      <c r="AC37" s="124">
        <f t="shared" si="11"/>
        <v>0</v>
      </c>
      <c r="AD37" s="112">
        <f t="shared" si="12"/>
        <v>60</v>
      </c>
      <c r="AF37" s="76">
        <f t="shared" si="13"/>
        <v>24166</v>
      </c>
      <c r="AG37" s="76">
        <f t="shared" si="14"/>
        <v>22212</v>
      </c>
      <c r="AH37" s="76">
        <f t="shared" si="15"/>
        <v>22800</v>
      </c>
      <c r="AI37" s="76">
        <f t="shared" si="16"/>
        <v>22870</v>
      </c>
      <c r="AJ37" s="76">
        <f t="shared" si="1"/>
        <v>30046</v>
      </c>
      <c r="AK37" s="76" t="str">
        <f t="shared" si="17"/>
        <v>DNS</v>
      </c>
    </row>
    <row r="38" spans="1:37" ht="24.75" customHeight="1" x14ac:dyDescent="0.25">
      <c r="A38" s="116">
        <v>30</v>
      </c>
      <c r="B38" s="8" t="s">
        <v>130</v>
      </c>
      <c r="C38" s="123">
        <v>4</v>
      </c>
      <c r="D38" s="67">
        <v>22930</v>
      </c>
      <c r="E38" s="124">
        <f t="shared" si="2"/>
        <v>3</v>
      </c>
      <c r="F38" s="29">
        <f t="shared" si="3"/>
        <v>91</v>
      </c>
      <c r="G38" s="123">
        <v>1</v>
      </c>
      <c r="H38" s="67">
        <v>21297</v>
      </c>
      <c r="I38" s="124">
        <f t="shared" si="0"/>
        <v>6</v>
      </c>
      <c r="J38" s="29">
        <f t="shared" si="4"/>
        <v>127</v>
      </c>
      <c r="K38" s="123">
        <v>2</v>
      </c>
      <c r="L38" s="67">
        <v>21410</v>
      </c>
      <c r="M38" s="124">
        <f t="shared" si="5"/>
        <v>5</v>
      </c>
      <c r="N38" s="29">
        <f t="shared" si="6"/>
        <v>139</v>
      </c>
      <c r="O38" s="123">
        <v>3</v>
      </c>
      <c r="P38" s="67">
        <v>21529</v>
      </c>
      <c r="Q38" s="124">
        <f t="shared" si="7"/>
        <v>4</v>
      </c>
      <c r="R38" s="112">
        <f t="shared" si="8"/>
        <v>125</v>
      </c>
      <c r="W38" s="123">
        <v>5</v>
      </c>
      <c r="X38" s="67">
        <v>25937</v>
      </c>
      <c r="Y38" s="124">
        <f t="shared" si="9"/>
        <v>2</v>
      </c>
      <c r="Z38" s="112">
        <f t="shared" si="10"/>
        <v>72</v>
      </c>
      <c r="AA38" s="123" t="s">
        <v>25</v>
      </c>
      <c r="AB38" s="67" t="s">
        <v>23</v>
      </c>
      <c r="AC38" s="124">
        <f t="shared" si="11"/>
        <v>0</v>
      </c>
      <c r="AD38" s="112">
        <f t="shared" si="12"/>
        <v>60</v>
      </c>
      <c r="AF38" s="76">
        <f t="shared" si="13"/>
        <v>22930</v>
      </c>
      <c r="AG38" s="76">
        <f t="shared" si="14"/>
        <v>21297</v>
      </c>
      <c r="AH38" s="76">
        <f t="shared" si="15"/>
        <v>21410</v>
      </c>
      <c r="AI38" s="76">
        <f t="shared" si="16"/>
        <v>21529</v>
      </c>
      <c r="AJ38" s="76">
        <f t="shared" si="1"/>
        <v>25937</v>
      </c>
      <c r="AK38" s="76" t="str">
        <f t="shared" si="17"/>
        <v>DNS</v>
      </c>
    </row>
    <row r="39" spans="1:37" ht="24.75" customHeight="1" x14ac:dyDescent="0.25">
      <c r="A39" s="116">
        <v>31</v>
      </c>
      <c r="B39" s="8" t="s">
        <v>43</v>
      </c>
      <c r="C39" s="123">
        <v>6</v>
      </c>
      <c r="D39" s="67">
        <v>4056</v>
      </c>
      <c r="E39" s="124">
        <f t="shared" si="2"/>
        <v>1</v>
      </c>
      <c r="F39" s="29">
        <f t="shared" si="3"/>
        <v>92</v>
      </c>
      <c r="G39" s="123">
        <v>5</v>
      </c>
      <c r="H39" s="67">
        <v>3568</v>
      </c>
      <c r="I39" s="124">
        <f t="shared" si="0"/>
        <v>2</v>
      </c>
      <c r="J39" s="29">
        <f t="shared" si="4"/>
        <v>129</v>
      </c>
      <c r="K39" s="123">
        <v>2</v>
      </c>
      <c r="L39" s="67">
        <v>3119</v>
      </c>
      <c r="M39" s="124">
        <f t="shared" si="5"/>
        <v>5</v>
      </c>
      <c r="N39" s="29">
        <f t="shared" si="6"/>
        <v>144</v>
      </c>
      <c r="O39" s="123">
        <v>1</v>
      </c>
      <c r="P39" s="67">
        <v>3081</v>
      </c>
      <c r="Q39" s="124">
        <f t="shared" si="7"/>
        <v>6</v>
      </c>
      <c r="R39" s="112">
        <f t="shared" si="8"/>
        <v>131</v>
      </c>
      <c r="W39" s="123">
        <v>4</v>
      </c>
      <c r="X39" s="67">
        <v>3489</v>
      </c>
      <c r="Y39" s="124">
        <f t="shared" si="9"/>
        <v>3</v>
      </c>
      <c r="Z39" s="112">
        <f t="shared" si="10"/>
        <v>75</v>
      </c>
      <c r="AA39" s="123">
        <v>3</v>
      </c>
      <c r="AB39" s="67">
        <v>3166</v>
      </c>
      <c r="AC39" s="124">
        <f t="shared" si="11"/>
        <v>4</v>
      </c>
      <c r="AD39" s="112">
        <f t="shared" si="12"/>
        <v>64</v>
      </c>
      <c r="AF39" s="76">
        <f t="shared" si="13"/>
        <v>4056</v>
      </c>
      <c r="AG39" s="76">
        <f t="shared" si="14"/>
        <v>3568</v>
      </c>
      <c r="AH39" s="76">
        <f t="shared" si="15"/>
        <v>3119</v>
      </c>
      <c r="AI39" s="76">
        <f t="shared" si="16"/>
        <v>3081</v>
      </c>
      <c r="AJ39" s="76">
        <f t="shared" si="1"/>
        <v>3489</v>
      </c>
      <c r="AK39" s="76">
        <f t="shared" si="17"/>
        <v>3166</v>
      </c>
    </row>
    <row r="40" spans="1:37" ht="24.75" customHeight="1" x14ac:dyDescent="0.25">
      <c r="A40" s="116">
        <v>32</v>
      </c>
      <c r="B40" s="8" t="s">
        <v>44</v>
      </c>
      <c r="C40" s="123">
        <v>6</v>
      </c>
      <c r="D40" s="67">
        <v>3371</v>
      </c>
      <c r="E40" s="124">
        <f t="shared" si="2"/>
        <v>1</v>
      </c>
      <c r="F40" s="29">
        <f t="shared" si="3"/>
        <v>93</v>
      </c>
      <c r="G40" s="123">
        <v>2</v>
      </c>
      <c r="H40" s="67">
        <v>2657</v>
      </c>
      <c r="I40" s="124">
        <f t="shared" si="0"/>
        <v>5</v>
      </c>
      <c r="J40" s="29">
        <f t="shared" si="4"/>
        <v>134</v>
      </c>
      <c r="K40" s="123">
        <v>3</v>
      </c>
      <c r="L40" s="67">
        <v>2845</v>
      </c>
      <c r="M40" s="124">
        <f t="shared" si="5"/>
        <v>4</v>
      </c>
      <c r="N40" s="29">
        <f t="shared" si="6"/>
        <v>148</v>
      </c>
      <c r="O40" s="123">
        <v>1</v>
      </c>
      <c r="P40" s="67">
        <v>2611</v>
      </c>
      <c r="Q40" s="124">
        <f t="shared" si="7"/>
        <v>6</v>
      </c>
      <c r="R40" s="112">
        <f t="shared" si="8"/>
        <v>137</v>
      </c>
      <c r="W40" s="123">
        <v>4</v>
      </c>
      <c r="X40" s="67">
        <v>3015</v>
      </c>
      <c r="Y40" s="124">
        <f t="shared" si="9"/>
        <v>3</v>
      </c>
      <c r="Z40" s="112">
        <f t="shared" si="10"/>
        <v>78</v>
      </c>
      <c r="AA40" s="123">
        <v>5</v>
      </c>
      <c r="AB40" s="67">
        <v>3026</v>
      </c>
      <c r="AC40" s="124">
        <f t="shared" si="11"/>
        <v>2</v>
      </c>
      <c r="AD40" s="112">
        <f t="shared" si="12"/>
        <v>66</v>
      </c>
      <c r="AF40" s="76">
        <f t="shared" si="13"/>
        <v>3371</v>
      </c>
      <c r="AG40" s="76">
        <f t="shared" si="14"/>
        <v>2657</v>
      </c>
      <c r="AH40" s="76">
        <f t="shared" si="15"/>
        <v>2845</v>
      </c>
      <c r="AI40" s="76">
        <f t="shared" si="16"/>
        <v>2611</v>
      </c>
      <c r="AJ40" s="76">
        <f t="shared" si="1"/>
        <v>3015</v>
      </c>
      <c r="AK40" s="76">
        <f t="shared" si="17"/>
        <v>3026</v>
      </c>
    </row>
    <row r="41" spans="1:37" ht="24.75" customHeight="1" x14ac:dyDescent="0.25">
      <c r="A41" s="116">
        <v>33</v>
      </c>
      <c r="B41" s="8" t="s">
        <v>45</v>
      </c>
      <c r="C41" s="123">
        <v>4</v>
      </c>
      <c r="D41" s="67">
        <v>4755</v>
      </c>
      <c r="E41" s="124">
        <f t="shared" si="2"/>
        <v>3</v>
      </c>
      <c r="F41" s="29">
        <f t="shared" si="3"/>
        <v>96</v>
      </c>
      <c r="G41" s="123">
        <v>1</v>
      </c>
      <c r="H41" s="67">
        <v>3902</v>
      </c>
      <c r="I41" s="124">
        <f t="shared" si="0"/>
        <v>6</v>
      </c>
      <c r="J41" s="29">
        <f t="shared" si="4"/>
        <v>140</v>
      </c>
      <c r="K41" s="123">
        <v>3</v>
      </c>
      <c r="L41" s="67">
        <v>4574</v>
      </c>
      <c r="M41" s="124">
        <f t="shared" si="5"/>
        <v>4</v>
      </c>
      <c r="N41" s="29">
        <f t="shared" si="6"/>
        <v>152</v>
      </c>
      <c r="O41" s="123">
        <v>2</v>
      </c>
      <c r="P41" s="67">
        <v>4471</v>
      </c>
      <c r="Q41" s="124">
        <f t="shared" si="7"/>
        <v>5</v>
      </c>
      <c r="R41" s="112">
        <f t="shared" si="8"/>
        <v>142</v>
      </c>
      <c r="W41" s="123">
        <v>5</v>
      </c>
      <c r="X41" s="67">
        <v>4964</v>
      </c>
      <c r="Y41" s="124">
        <f t="shared" si="9"/>
        <v>2</v>
      </c>
      <c r="Z41" s="112">
        <f t="shared" si="10"/>
        <v>80</v>
      </c>
      <c r="AA41" s="123">
        <v>6</v>
      </c>
      <c r="AB41" s="67">
        <v>5044</v>
      </c>
      <c r="AC41" s="124">
        <f t="shared" si="11"/>
        <v>1</v>
      </c>
      <c r="AD41" s="112">
        <f t="shared" si="12"/>
        <v>67</v>
      </c>
      <c r="AF41" s="76">
        <f t="shared" si="13"/>
        <v>4755</v>
      </c>
      <c r="AG41" s="76">
        <f t="shared" si="14"/>
        <v>3902</v>
      </c>
      <c r="AH41" s="76">
        <f t="shared" si="15"/>
        <v>4574</v>
      </c>
      <c r="AI41" s="76">
        <f t="shared" si="16"/>
        <v>4471</v>
      </c>
      <c r="AJ41" s="76">
        <f t="shared" si="1"/>
        <v>4964</v>
      </c>
      <c r="AK41" s="76">
        <f t="shared" si="17"/>
        <v>5044</v>
      </c>
    </row>
    <row r="42" spans="1:37" ht="24.75" customHeight="1" x14ac:dyDescent="0.25">
      <c r="A42" s="116">
        <v>34</v>
      </c>
      <c r="B42" s="8" t="s">
        <v>46</v>
      </c>
      <c r="C42" s="123">
        <v>4</v>
      </c>
      <c r="D42" s="67">
        <v>3972</v>
      </c>
      <c r="E42" s="124">
        <f t="shared" si="2"/>
        <v>3</v>
      </c>
      <c r="F42" s="29">
        <f t="shared" si="3"/>
        <v>99</v>
      </c>
      <c r="G42" s="123">
        <v>5</v>
      </c>
      <c r="H42" s="67">
        <v>4028</v>
      </c>
      <c r="I42" s="124">
        <f t="shared" si="0"/>
        <v>2</v>
      </c>
      <c r="J42" s="29">
        <f t="shared" si="4"/>
        <v>142</v>
      </c>
      <c r="K42" s="123">
        <v>2</v>
      </c>
      <c r="L42" s="67">
        <v>3954</v>
      </c>
      <c r="M42" s="124">
        <f t="shared" si="5"/>
        <v>5</v>
      </c>
      <c r="N42" s="29">
        <f t="shared" si="6"/>
        <v>157</v>
      </c>
      <c r="O42" s="123">
        <v>1</v>
      </c>
      <c r="P42" s="67">
        <v>3459</v>
      </c>
      <c r="Q42" s="124">
        <f t="shared" si="7"/>
        <v>6</v>
      </c>
      <c r="R42" s="112">
        <f t="shared" si="8"/>
        <v>148</v>
      </c>
      <c r="W42" s="123">
        <v>3</v>
      </c>
      <c r="X42" s="67">
        <v>3962</v>
      </c>
      <c r="Y42" s="124">
        <f t="shared" si="9"/>
        <v>4</v>
      </c>
      <c r="Z42" s="112">
        <f t="shared" si="10"/>
        <v>84</v>
      </c>
      <c r="AA42" s="123">
        <v>6</v>
      </c>
      <c r="AB42" s="67">
        <v>5222</v>
      </c>
      <c r="AC42" s="124">
        <f t="shared" si="11"/>
        <v>1</v>
      </c>
      <c r="AD42" s="112">
        <f t="shared" si="12"/>
        <v>68</v>
      </c>
      <c r="AF42" s="76">
        <f t="shared" si="13"/>
        <v>3972</v>
      </c>
      <c r="AG42" s="76">
        <f t="shared" si="14"/>
        <v>4028</v>
      </c>
      <c r="AH42" s="76">
        <f t="shared" si="15"/>
        <v>3954</v>
      </c>
      <c r="AI42" s="76">
        <f t="shared" si="16"/>
        <v>3459</v>
      </c>
      <c r="AJ42" s="76">
        <f t="shared" si="1"/>
        <v>3962</v>
      </c>
      <c r="AK42" s="76">
        <f t="shared" si="17"/>
        <v>5222</v>
      </c>
    </row>
    <row r="43" spans="1:37" ht="24.75" customHeight="1" x14ac:dyDescent="0.25">
      <c r="A43" s="116">
        <v>35</v>
      </c>
      <c r="B43" s="8" t="s">
        <v>47</v>
      </c>
      <c r="C43" s="123">
        <v>4</v>
      </c>
      <c r="D43" s="67">
        <v>3372</v>
      </c>
      <c r="E43" s="124">
        <f t="shared" si="2"/>
        <v>3</v>
      </c>
      <c r="F43" s="29">
        <f t="shared" si="3"/>
        <v>102</v>
      </c>
      <c r="G43" s="123">
        <v>2</v>
      </c>
      <c r="H43" s="67">
        <v>3006</v>
      </c>
      <c r="I43" s="124">
        <f t="shared" si="0"/>
        <v>5</v>
      </c>
      <c r="J43" s="29">
        <f t="shared" si="4"/>
        <v>147</v>
      </c>
      <c r="K43" s="123">
        <v>1</v>
      </c>
      <c r="L43" s="67">
        <v>2987</v>
      </c>
      <c r="M43" s="124">
        <f t="shared" si="5"/>
        <v>6</v>
      </c>
      <c r="N43" s="29">
        <f t="shared" si="6"/>
        <v>163</v>
      </c>
      <c r="O43" s="123">
        <v>3</v>
      </c>
      <c r="P43" s="67">
        <v>3215</v>
      </c>
      <c r="Q43" s="124">
        <f t="shared" si="7"/>
        <v>4</v>
      </c>
      <c r="R43" s="112">
        <f t="shared" si="8"/>
        <v>152</v>
      </c>
      <c r="W43" s="123">
        <v>5</v>
      </c>
      <c r="X43" s="67">
        <v>3656</v>
      </c>
      <c r="Y43" s="124">
        <f t="shared" si="9"/>
        <v>2</v>
      </c>
      <c r="Z43" s="112">
        <f t="shared" si="10"/>
        <v>86</v>
      </c>
      <c r="AA43" s="123">
        <v>6</v>
      </c>
      <c r="AB43" s="67">
        <v>4021</v>
      </c>
      <c r="AC43" s="124">
        <f t="shared" si="11"/>
        <v>1</v>
      </c>
      <c r="AD43" s="112">
        <f t="shared" si="12"/>
        <v>69</v>
      </c>
      <c r="AF43" s="76">
        <f t="shared" si="13"/>
        <v>3372</v>
      </c>
      <c r="AG43" s="76">
        <f t="shared" si="14"/>
        <v>3006</v>
      </c>
      <c r="AH43" s="76">
        <f t="shared" si="15"/>
        <v>2987</v>
      </c>
      <c r="AI43" s="76">
        <f t="shared" si="16"/>
        <v>3215</v>
      </c>
      <c r="AJ43" s="76">
        <f t="shared" si="1"/>
        <v>3656</v>
      </c>
      <c r="AK43" s="76">
        <f t="shared" si="17"/>
        <v>4021</v>
      </c>
    </row>
    <row r="44" spans="1:37" ht="24.75" customHeight="1" x14ac:dyDescent="0.25">
      <c r="A44" s="116">
        <v>36</v>
      </c>
      <c r="B44" s="8" t="s">
        <v>48</v>
      </c>
      <c r="C44" s="123">
        <v>6</v>
      </c>
      <c r="D44" s="67">
        <v>3309</v>
      </c>
      <c r="E44" s="124">
        <f t="shared" si="2"/>
        <v>1</v>
      </c>
      <c r="F44" s="29">
        <f t="shared" si="3"/>
        <v>103</v>
      </c>
      <c r="G44" s="123">
        <v>2</v>
      </c>
      <c r="H44" s="67">
        <v>2827</v>
      </c>
      <c r="I44" s="124">
        <f t="shared" si="0"/>
        <v>5</v>
      </c>
      <c r="J44" s="29">
        <f t="shared" si="4"/>
        <v>152</v>
      </c>
      <c r="K44" s="123">
        <v>3</v>
      </c>
      <c r="L44" s="67">
        <v>2884</v>
      </c>
      <c r="M44" s="124">
        <f t="shared" si="5"/>
        <v>4</v>
      </c>
      <c r="N44" s="29">
        <f t="shared" si="6"/>
        <v>167</v>
      </c>
      <c r="O44" s="123">
        <v>1</v>
      </c>
      <c r="P44" s="67">
        <v>2607</v>
      </c>
      <c r="Q44" s="124">
        <f t="shared" si="7"/>
        <v>6</v>
      </c>
      <c r="R44" s="112">
        <f t="shared" si="8"/>
        <v>158</v>
      </c>
      <c r="W44" s="123">
        <v>5</v>
      </c>
      <c r="X44" s="67">
        <v>3194</v>
      </c>
      <c r="Y44" s="124">
        <f t="shared" si="9"/>
        <v>2</v>
      </c>
      <c r="Z44" s="112">
        <f t="shared" si="10"/>
        <v>88</v>
      </c>
      <c r="AA44" s="123">
        <v>4</v>
      </c>
      <c r="AB44" s="67">
        <v>3190</v>
      </c>
      <c r="AC44" s="124">
        <f t="shared" si="11"/>
        <v>3</v>
      </c>
      <c r="AD44" s="112">
        <f t="shared" si="12"/>
        <v>72</v>
      </c>
      <c r="AF44" s="76">
        <f t="shared" si="13"/>
        <v>3309</v>
      </c>
      <c r="AG44" s="76">
        <f t="shared" si="14"/>
        <v>2827</v>
      </c>
      <c r="AH44" s="76">
        <f t="shared" si="15"/>
        <v>2884</v>
      </c>
      <c r="AI44" s="76">
        <f t="shared" si="16"/>
        <v>2607</v>
      </c>
      <c r="AJ44" s="76">
        <f t="shared" si="1"/>
        <v>3194</v>
      </c>
      <c r="AK44" s="76">
        <f t="shared" si="17"/>
        <v>3190</v>
      </c>
    </row>
    <row r="45" spans="1:37" ht="24.75" customHeight="1" x14ac:dyDescent="0.25">
      <c r="A45" s="116">
        <v>37</v>
      </c>
      <c r="B45" s="8" t="s">
        <v>49</v>
      </c>
      <c r="C45" s="123" t="s">
        <v>25</v>
      </c>
      <c r="D45" s="67" t="s">
        <v>25</v>
      </c>
      <c r="E45" s="124">
        <f t="shared" si="2"/>
        <v>0</v>
      </c>
      <c r="F45" s="29">
        <f t="shared" si="3"/>
        <v>103</v>
      </c>
      <c r="G45" s="123">
        <v>4</v>
      </c>
      <c r="H45" s="67">
        <v>5345</v>
      </c>
      <c r="I45" s="124">
        <f t="shared" si="0"/>
        <v>3</v>
      </c>
      <c r="J45" s="29">
        <f t="shared" si="4"/>
        <v>155</v>
      </c>
      <c r="K45" s="123">
        <v>3</v>
      </c>
      <c r="L45" s="67">
        <v>5443</v>
      </c>
      <c r="M45" s="124">
        <f t="shared" si="5"/>
        <v>4</v>
      </c>
      <c r="N45" s="29">
        <f t="shared" si="6"/>
        <v>171</v>
      </c>
      <c r="O45" s="123">
        <v>1</v>
      </c>
      <c r="P45" s="67">
        <v>4858</v>
      </c>
      <c r="Q45" s="124">
        <f t="shared" si="7"/>
        <v>6</v>
      </c>
      <c r="R45" s="112">
        <f t="shared" si="8"/>
        <v>164</v>
      </c>
      <c r="W45" s="123">
        <v>2</v>
      </c>
      <c r="X45" s="67">
        <v>5277</v>
      </c>
      <c r="Y45" s="124">
        <f t="shared" si="9"/>
        <v>5</v>
      </c>
      <c r="Z45" s="112">
        <f t="shared" si="10"/>
        <v>93</v>
      </c>
      <c r="AA45" s="123">
        <v>5</v>
      </c>
      <c r="AB45" s="67">
        <v>5744</v>
      </c>
      <c r="AC45" s="124">
        <f t="shared" si="11"/>
        <v>2</v>
      </c>
      <c r="AD45" s="112">
        <f t="shared" si="12"/>
        <v>74</v>
      </c>
      <c r="AF45" s="76" t="str">
        <f t="shared" si="13"/>
        <v>DSQ</v>
      </c>
      <c r="AG45" s="76">
        <f t="shared" si="14"/>
        <v>5345</v>
      </c>
      <c r="AH45" s="76">
        <f t="shared" si="15"/>
        <v>5443</v>
      </c>
      <c r="AI45" s="76">
        <f t="shared" si="16"/>
        <v>4858</v>
      </c>
      <c r="AJ45" s="76">
        <f t="shared" si="1"/>
        <v>5277</v>
      </c>
      <c r="AK45" s="76">
        <f t="shared" si="17"/>
        <v>5744</v>
      </c>
    </row>
    <row r="46" spans="1:37" ht="24.75" customHeight="1" x14ac:dyDescent="0.25">
      <c r="A46" s="116">
        <v>38</v>
      </c>
      <c r="B46" s="8" t="s">
        <v>50</v>
      </c>
      <c r="C46" s="123">
        <v>1</v>
      </c>
      <c r="D46" s="67">
        <v>5140</v>
      </c>
      <c r="E46" s="124">
        <f t="shared" si="2"/>
        <v>6</v>
      </c>
      <c r="F46" s="29">
        <f t="shared" si="3"/>
        <v>109</v>
      </c>
      <c r="G46" s="123">
        <v>4</v>
      </c>
      <c r="H46" s="67">
        <v>5657</v>
      </c>
      <c r="I46" s="124">
        <f t="shared" si="0"/>
        <v>3</v>
      </c>
      <c r="J46" s="29">
        <f t="shared" si="4"/>
        <v>158</v>
      </c>
      <c r="K46" s="123">
        <v>2</v>
      </c>
      <c r="L46" s="67">
        <v>5282</v>
      </c>
      <c r="M46" s="124">
        <f t="shared" si="5"/>
        <v>5</v>
      </c>
      <c r="N46" s="29">
        <f t="shared" si="6"/>
        <v>176</v>
      </c>
      <c r="O46" s="123">
        <v>6</v>
      </c>
      <c r="P46" s="67">
        <v>10192</v>
      </c>
      <c r="Q46" s="124">
        <f t="shared" si="7"/>
        <v>1</v>
      </c>
      <c r="R46" s="112">
        <f t="shared" si="8"/>
        <v>165</v>
      </c>
      <c r="W46" s="123">
        <v>3</v>
      </c>
      <c r="X46" s="67">
        <v>5415</v>
      </c>
      <c r="Y46" s="124">
        <f t="shared" si="9"/>
        <v>4</v>
      </c>
      <c r="Z46" s="112">
        <f t="shared" si="10"/>
        <v>97</v>
      </c>
      <c r="AA46" s="123">
        <v>5</v>
      </c>
      <c r="AB46" s="67">
        <v>5658</v>
      </c>
      <c r="AC46" s="124">
        <f t="shared" si="11"/>
        <v>2</v>
      </c>
      <c r="AD46" s="112">
        <f t="shared" si="12"/>
        <v>76</v>
      </c>
      <c r="AF46" s="76">
        <f t="shared" si="13"/>
        <v>5140</v>
      </c>
      <c r="AG46" s="76">
        <f t="shared" si="14"/>
        <v>5657</v>
      </c>
      <c r="AH46" s="76">
        <f t="shared" si="15"/>
        <v>5282</v>
      </c>
      <c r="AI46" s="76">
        <f t="shared" si="16"/>
        <v>10192</v>
      </c>
      <c r="AJ46" s="76">
        <f t="shared" si="1"/>
        <v>5415</v>
      </c>
      <c r="AK46" s="76">
        <f t="shared" si="17"/>
        <v>5658</v>
      </c>
    </row>
    <row r="47" spans="1:37" ht="24.75" customHeight="1" x14ac:dyDescent="0.25">
      <c r="A47" s="116">
        <v>39</v>
      </c>
      <c r="B47" s="8" t="s">
        <v>51</v>
      </c>
      <c r="C47" s="123">
        <v>6</v>
      </c>
      <c r="D47" s="67">
        <v>4470</v>
      </c>
      <c r="E47" s="124">
        <f t="shared" si="2"/>
        <v>1</v>
      </c>
      <c r="F47" s="29">
        <f t="shared" si="3"/>
        <v>110</v>
      </c>
      <c r="G47" s="123">
        <v>3</v>
      </c>
      <c r="H47" s="67">
        <v>3477</v>
      </c>
      <c r="I47" s="124">
        <f t="shared" si="0"/>
        <v>4</v>
      </c>
      <c r="J47" s="29">
        <f t="shared" si="4"/>
        <v>162</v>
      </c>
      <c r="K47" s="123">
        <v>2</v>
      </c>
      <c r="L47" s="67">
        <v>3298</v>
      </c>
      <c r="M47" s="124">
        <f t="shared" si="5"/>
        <v>5</v>
      </c>
      <c r="N47" s="29">
        <f t="shared" si="6"/>
        <v>181</v>
      </c>
      <c r="O47" s="123">
        <v>1</v>
      </c>
      <c r="P47" s="67">
        <v>3240</v>
      </c>
      <c r="Q47" s="124">
        <f t="shared" si="7"/>
        <v>6</v>
      </c>
      <c r="R47" s="112">
        <f t="shared" si="8"/>
        <v>171</v>
      </c>
      <c r="W47" s="123">
        <v>5</v>
      </c>
      <c r="X47" s="67">
        <v>3989</v>
      </c>
      <c r="Y47" s="124">
        <f t="shared" si="9"/>
        <v>2</v>
      </c>
      <c r="Z47" s="112">
        <f t="shared" si="10"/>
        <v>99</v>
      </c>
      <c r="AA47" s="123">
        <v>4</v>
      </c>
      <c r="AB47" s="67">
        <v>3632</v>
      </c>
      <c r="AC47" s="124">
        <f t="shared" si="11"/>
        <v>3</v>
      </c>
      <c r="AD47" s="112">
        <f t="shared" si="12"/>
        <v>79</v>
      </c>
      <c r="AF47" s="76">
        <f t="shared" si="13"/>
        <v>4470</v>
      </c>
      <c r="AG47" s="76">
        <f t="shared" si="14"/>
        <v>3477</v>
      </c>
      <c r="AH47" s="76">
        <f t="shared" si="15"/>
        <v>3298</v>
      </c>
      <c r="AI47" s="76">
        <f t="shared" si="16"/>
        <v>3240</v>
      </c>
      <c r="AJ47" s="76">
        <f>X47</f>
        <v>3989</v>
      </c>
      <c r="AK47" s="76">
        <f t="shared" si="17"/>
        <v>3632</v>
      </c>
    </row>
    <row r="48" spans="1:37" ht="24.75" customHeight="1" x14ac:dyDescent="0.25">
      <c r="A48" s="116">
        <v>40</v>
      </c>
      <c r="B48" s="8" t="s">
        <v>52</v>
      </c>
      <c r="C48" s="123">
        <v>2</v>
      </c>
      <c r="D48" s="67">
        <v>3315</v>
      </c>
      <c r="E48" s="124">
        <f t="shared" si="2"/>
        <v>5</v>
      </c>
      <c r="F48" s="29">
        <f t="shared" si="3"/>
        <v>115</v>
      </c>
      <c r="G48" s="123">
        <v>4</v>
      </c>
      <c r="H48" s="67">
        <v>3511</v>
      </c>
      <c r="I48" s="124">
        <f t="shared" si="0"/>
        <v>3</v>
      </c>
      <c r="J48" s="29">
        <f t="shared" si="4"/>
        <v>165</v>
      </c>
      <c r="K48" s="123">
        <v>1</v>
      </c>
      <c r="L48" s="67">
        <v>2957</v>
      </c>
      <c r="M48" s="124">
        <f t="shared" si="5"/>
        <v>6</v>
      </c>
      <c r="N48" s="29">
        <f t="shared" si="6"/>
        <v>187</v>
      </c>
      <c r="O48" s="123">
        <v>3</v>
      </c>
      <c r="P48" s="67">
        <v>3457</v>
      </c>
      <c r="Q48" s="124">
        <f t="shared" si="7"/>
        <v>4</v>
      </c>
      <c r="R48" s="112">
        <f t="shared" si="8"/>
        <v>175</v>
      </c>
      <c r="W48" s="123">
        <v>5</v>
      </c>
      <c r="X48" s="67">
        <v>3593</v>
      </c>
      <c r="Y48" s="124">
        <f t="shared" si="9"/>
        <v>2</v>
      </c>
      <c r="Z48" s="112">
        <f t="shared" si="10"/>
        <v>101</v>
      </c>
      <c r="AA48" s="123">
        <v>6</v>
      </c>
      <c r="AB48" s="67">
        <v>4320</v>
      </c>
      <c r="AC48" s="124">
        <f t="shared" si="11"/>
        <v>1</v>
      </c>
      <c r="AD48" s="112">
        <f t="shared" si="12"/>
        <v>80</v>
      </c>
      <c r="AF48" s="76">
        <f t="shared" si="13"/>
        <v>3315</v>
      </c>
      <c r="AG48" s="76">
        <f t="shared" si="14"/>
        <v>3511</v>
      </c>
      <c r="AH48" s="76">
        <f t="shared" si="15"/>
        <v>2957</v>
      </c>
      <c r="AI48" s="76">
        <f t="shared" si="16"/>
        <v>3457</v>
      </c>
      <c r="AJ48" s="76">
        <f t="shared" ref="AJ48:AJ60" si="23">X48</f>
        <v>3593</v>
      </c>
      <c r="AK48" s="76">
        <f t="shared" si="17"/>
        <v>4320</v>
      </c>
    </row>
    <row r="49" spans="1:37" ht="24.75" customHeight="1" x14ac:dyDescent="0.25">
      <c r="A49" s="116">
        <v>41</v>
      </c>
      <c r="B49" s="8" t="s">
        <v>134</v>
      </c>
      <c r="C49" s="123">
        <v>4</v>
      </c>
      <c r="D49" s="67">
        <v>22206</v>
      </c>
      <c r="E49" s="124">
        <f t="shared" si="2"/>
        <v>3</v>
      </c>
      <c r="F49" s="29">
        <f t="shared" si="3"/>
        <v>118</v>
      </c>
      <c r="G49" s="123">
        <v>3</v>
      </c>
      <c r="H49" s="67">
        <v>20764</v>
      </c>
      <c r="I49" s="124">
        <f t="shared" si="0"/>
        <v>4</v>
      </c>
      <c r="J49" s="29">
        <f t="shared" si="4"/>
        <v>169</v>
      </c>
      <c r="K49" s="123">
        <v>1</v>
      </c>
      <c r="L49" s="67">
        <v>15875</v>
      </c>
      <c r="M49" s="124">
        <f t="shared" si="5"/>
        <v>6</v>
      </c>
      <c r="N49" s="29">
        <f t="shared" si="6"/>
        <v>193</v>
      </c>
      <c r="O49" s="123">
        <v>2</v>
      </c>
      <c r="P49" s="67">
        <v>20131</v>
      </c>
      <c r="Q49" s="124">
        <f t="shared" si="7"/>
        <v>5</v>
      </c>
      <c r="R49" s="112">
        <f t="shared" si="8"/>
        <v>180</v>
      </c>
      <c r="W49" s="123">
        <v>5</v>
      </c>
      <c r="X49" s="67">
        <v>22775</v>
      </c>
      <c r="Y49" s="124">
        <f t="shared" si="9"/>
        <v>2</v>
      </c>
      <c r="Z49" s="112">
        <f t="shared" si="10"/>
        <v>103</v>
      </c>
      <c r="AA49" s="123" t="s">
        <v>25</v>
      </c>
      <c r="AB49" s="67" t="s">
        <v>23</v>
      </c>
      <c r="AC49" s="124">
        <f t="shared" si="11"/>
        <v>0</v>
      </c>
      <c r="AD49" s="112">
        <f t="shared" si="12"/>
        <v>80</v>
      </c>
      <c r="AF49" s="76">
        <f t="shared" si="13"/>
        <v>22206</v>
      </c>
      <c r="AG49" s="76">
        <f t="shared" si="14"/>
        <v>20764</v>
      </c>
      <c r="AH49" s="76">
        <f t="shared" si="15"/>
        <v>15875</v>
      </c>
      <c r="AI49" s="76">
        <f t="shared" si="16"/>
        <v>20131</v>
      </c>
      <c r="AJ49" s="76">
        <f t="shared" si="23"/>
        <v>22775</v>
      </c>
      <c r="AK49" s="76" t="str">
        <f t="shared" si="17"/>
        <v>DNS</v>
      </c>
    </row>
    <row r="50" spans="1:37" ht="24.75" customHeight="1" x14ac:dyDescent="0.25">
      <c r="A50" s="116">
        <v>42</v>
      </c>
      <c r="B50" s="8" t="s">
        <v>133</v>
      </c>
      <c r="C50" s="123">
        <v>5</v>
      </c>
      <c r="D50" s="67">
        <v>21422</v>
      </c>
      <c r="E50" s="124">
        <f t="shared" si="2"/>
        <v>2</v>
      </c>
      <c r="F50" s="29">
        <f t="shared" si="3"/>
        <v>120</v>
      </c>
      <c r="G50" s="123">
        <v>2</v>
      </c>
      <c r="H50" s="67">
        <v>14465</v>
      </c>
      <c r="I50" s="124">
        <f t="shared" si="0"/>
        <v>5</v>
      </c>
      <c r="J50" s="29">
        <f t="shared" si="4"/>
        <v>174</v>
      </c>
      <c r="K50" s="123">
        <v>3</v>
      </c>
      <c r="L50" s="67">
        <v>15337</v>
      </c>
      <c r="M50" s="124">
        <f t="shared" si="5"/>
        <v>4</v>
      </c>
      <c r="N50" s="29">
        <f t="shared" si="6"/>
        <v>197</v>
      </c>
      <c r="O50" s="123">
        <v>1</v>
      </c>
      <c r="P50" s="67">
        <v>14449</v>
      </c>
      <c r="Q50" s="124">
        <f t="shared" si="7"/>
        <v>6</v>
      </c>
      <c r="R50" s="112">
        <f t="shared" si="8"/>
        <v>186</v>
      </c>
      <c r="W50" s="123">
        <v>6</v>
      </c>
      <c r="X50" s="67">
        <v>21754</v>
      </c>
      <c r="Y50" s="124">
        <f t="shared" si="9"/>
        <v>1</v>
      </c>
      <c r="Z50" s="112">
        <f t="shared" si="10"/>
        <v>104</v>
      </c>
      <c r="AA50" s="123">
        <v>4</v>
      </c>
      <c r="AB50" s="67">
        <v>20488</v>
      </c>
      <c r="AC50" s="124">
        <f t="shared" si="11"/>
        <v>3</v>
      </c>
      <c r="AD50" s="112">
        <f t="shared" si="12"/>
        <v>83</v>
      </c>
      <c r="AF50" s="76">
        <f t="shared" si="13"/>
        <v>21422</v>
      </c>
      <c r="AG50" s="76">
        <f t="shared" si="14"/>
        <v>14465</v>
      </c>
      <c r="AH50" s="76">
        <f t="shared" si="15"/>
        <v>15337</v>
      </c>
      <c r="AI50" s="76">
        <f t="shared" si="16"/>
        <v>14449</v>
      </c>
      <c r="AJ50" s="76">
        <f t="shared" si="23"/>
        <v>21754</v>
      </c>
      <c r="AK50" s="76">
        <f t="shared" si="17"/>
        <v>20488</v>
      </c>
    </row>
    <row r="51" spans="1:37" ht="24.75" customHeight="1" x14ac:dyDescent="0.25">
      <c r="A51" s="116">
        <v>43</v>
      </c>
      <c r="B51" s="8" t="s">
        <v>132</v>
      </c>
      <c r="C51" s="123">
        <v>5</v>
      </c>
      <c r="D51" s="67">
        <v>30982</v>
      </c>
      <c r="E51" s="124">
        <f t="shared" si="2"/>
        <v>2</v>
      </c>
      <c r="F51" s="29">
        <f t="shared" si="3"/>
        <v>122</v>
      </c>
      <c r="G51" s="123">
        <v>1</v>
      </c>
      <c r="H51" s="67">
        <v>24102</v>
      </c>
      <c r="I51" s="124">
        <f t="shared" si="0"/>
        <v>6</v>
      </c>
      <c r="J51" s="29">
        <f t="shared" si="4"/>
        <v>180</v>
      </c>
      <c r="K51" s="123">
        <v>2</v>
      </c>
      <c r="L51" s="67">
        <v>25087</v>
      </c>
      <c r="M51" s="124">
        <f t="shared" si="5"/>
        <v>5</v>
      </c>
      <c r="N51" s="29">
        <f t="shared" si="6"/>
        <v>202</v>
      </c>
      <c r="O51" s="123">
        <v>3</v>
      </c>
      <c r="P51" s="67">
        <v>25693</v>
      </c>
      <c r="Q51" s="124">
        <f t="shared" si="7"/>
        <v>4</v>
      </c>
      <c r="R51" s="112">
        <f t="shared" si="8"/>
        <v>190</v>
      </c>
      <c r="W51" s="123">
        <v>4</v>
      </c>
      <c r="X51" s="67">
        <v>30590</v>
      </c>
      <c r="Y51" s="124">
        <f t="shared" si="9"/>
        <v>3</v>
      </c>
      <c r="Z51" s="112">
        <f t="shared" si="10"/>
        <v>107</v>
      </c>
      <c r="AA51" s="123" t="s">
        <v>25</v>
      </c>
      <c r="AB51" s="67" t="s">
        <v>25</v>
      </c>
      <c r="AC51" s="124">
        <f t="shared" si="11"/>
        <v>0</v>
      </c>
      <c r="AD51" s="112">
        <f t="shared" si="12"/>
        <v>83</v>
      </c>
      <c r="AF51" s="76">
        <f t="shared" si="13"/>
        <v>30982</v>
      </c>
      <c r="AG51" s="76">
        <f t="shared" si="14"/>
        <v>24102</v>
      </c>
      <c r="AH51" s="76">
        <f t="shared" si="15"/>
        <v>25087</v>
      </c>
      <c r="AI51" s="76">
        <f t="shared" si="16"/>
        <v>25693</v>
      </c>
      <c r="AJ51" s="76">
        <f t="shared" si="23"/>
        <v>30590</v>
      </c>
      <c r="AK51" s="76" t="str">
        <f t="shared" si="17"/>
        <v>DSQ</v>
      </c>
    </row>
    <row r="52" spans="1:37" ht="24.75" customHeight="1" x14ac:dyDescent="0.25">
      <c r="A52" s="116">
        <v>44</v>
      </c>
      <c r="B52" s="8" t="s">
        <v>131</v>
      </c>
      <c r="C52" s="123">
        <v>1</v>
      </c>
      <c r="D52" s="67">
        <v>24049</v>
      </c>
      <c r="E52" s="124">
        <f t="shared" si="2"/>
        <v>6</v>
      </c>
      <c r="F52" s="29">
        <f t="shared" si="3"/>
        <v>128</v>
      </c>
      <c r="G52" s="123">
        <v>2</v>
      </c>
      <c r="H52" s="67">
        <v>24441</v>
      </c>
      <c r="I52" s="124">
        <f t="shared" si="0"/>
        <v>5</v>
      </c>
      <c r="J52" s="29">
        <f t="shared" si="4"/>
        <v>185</v>
      </c>
      <c r="K52" s="123">
        <v>3</v>
      </c>
      <c r="L52" s="67">
        <v>24537</v>
      </c>
      <c r="M52" s="124">
        <f t="shared" si="5"/>
        <v>4</v>
      </c>
      <c r="N52" s="29">
        <f t="shared" si="6"/>
        <v>206</v>
      </c>
      <c r="O52" s="123">
        <v>6</v>
      </c>
      <c r="P52" s="67">
        <v>31660</v>
      </c>
      <c r="Q52" s="124">
        <f t="shared" si="7"/>
        <v>1</v>
      </c>
      <c r="R52" s="112">
        <f t="shared" si="8"/>
        <v>191</v>
      </c>
      <c r="W52" s="123">
        <v>5</v>
      </c>
      <c r="X52" s="67">
        <v>31559</v>
      </c>
      <c r="Y52" s="124">
        <f t="shared" si="9"/>
        <v>2</v>
      </c>
      <c r="Z52" s="112">
        <f t="shared" si="10"/>
        <v>109</v>
      </c>
      <c r="AA52" s="123">
        <v>4</v>
      </c>
      <c r="AB52" s="67">
        <v>30637</v>
      </c>
      <c r="AC52" s="124">
        <f t="shared" si="11"/>
        <v>3</v>
      </c>
      <c r="AD52" s="112">
        <f t="shared" si="12"/>
        <v>86</v>
      </c>
      <c r="AF52" s="76">
        <f t="shared" si="13"/>
        <v>24049</v>
      </c>
      <c r="AG52" s="76">
        <f t="shared" si="14"/>
        <v>24441</v>
      </c>
      <c r="AH52" s="76">
        <f t="shared" si="15"/>
        <v>24537</v>
      </c>
      <c r="AI52" s="76">
        <f t="shared" si="16"/>
        <v>31660</v>
      </c>
      <c r="AJ52" s="76">
        <f t="shared" si="23"/>
        <v>31559</v>
      </c>
      <c r="AK52" s="76">
        <f t="shared" si="17"/>
        <v>30637</v>
      </c>
    </row>
    <row r="53" spans="1:37" ht="24.75" customHeight="1" x14ac:dyDescent="0.25">
      <c r="A53" s="116">
        <v>45</v>
      </c>
      <c r="B53" s="8" t="s">
        <v>53</v>
      </c>
      <c r="C53" s="123">
        <v>4</v>
      </c>
      <c r="D53" s="67">
        <v>3478</v>
      </c>
      <c r="E53" s="124">
        <f t="shared" si="2"/>
        <v>3</v>
      </c>
      <c r="F53" s="29">
        <f t="shared" si="3"/>
        <v>131</v>
      </c>
      <c r="G53" s="123">
        <v>3</v>
      </c>
      <c r="H53" s="67">
        <v>3127</v>
      </c>
      <c r="I53" s="124">
        <f t="shared" si="0"/>
        <v>4</v>
      </c>
      <c r="J53" s="29">
        <f t="shared" si="4"/>
        <v>189</v>
      </c>
      <c r="K53" s="123">
        <v>2</v>
      </c>
      <c r="L53" s="67">
        <v>3054</v>
      </c>
      <c r="M53" s="124">
        <f t="shared" si="5"/>
        <v>5</v>
      </c>
      <c r="N53" s="29">
        <f t="shared" si="6"/>
        <v>211</v>
      </c>
      <c r="O53" s="123">
        <v>1</v>
      </c>
      <c r="P53" s="67">
        <v>2999</v>
      </c>
      <c r="Q53" s="124">
        <f t="shared" si="7"/>
        <v>6</v>
      </c>
      <c r="R53" s="112">
        <f t="shared" si="8"/>
        <v>197</v>
      </c>
      <c r="W53" s="123">
        <v>5</v>
      </c>
      <c r="X53" s="67">
        <v>3786</v>
      </c>
      <c r="Y53" s="124">
        <f t="shared" si="9"/>
        <v>2</v>
      </c>
      <c r="Z53" s="112">
        <f t="shared" si="10"/>
        <v>111</v>
      </c>
      <c r="AA53" s="123">
        <v>6</v>
      </c>
      <c r="AB53" s="67">
        <v>4095</v>
      </c>
      <c r="AC53" s="124">
        <f t="shared" si="11"/>
        <v>1</v>
      </c>
      <c r="AD53" s="112">
        <f t="shared" si="12"/>
        <v>87</v>
      </c>
      <c r="AF53" s="76">
        <f t="shared" si="13"/>
        <v>3478</v>
      </c>
      <c r="AG53" s="76">
        <f t="shared" si="14"/>
        <v>3127</v>
      </c>
      <c r="AH53" s="76">
        <f t="shared" si="15"/>
        <v>3054</v>
      </c>
      <c r="AI53" s="76">
        <f t="shared" si="16"/>
        <v>2999</v>
      </c>
      <c r="AJ53" s="76">
        <f t="shared" si="23"/>
        <v>3786</v>
      </c>
      <c r="AK53" s="76">
        <f t="shared" si="17"/>
        <v>4095</v>
      </c>
    </row>
    <row r="54" spans="1:37" ht="24.75" customHeight="1" x14ac:dyDescent="0.25">
      <c r="A54" s="116">
        <v>46</v>
      </c>
      <c r="B54" s="8" t="s">
        <v>54</v>
      </c>
      <c r="C54" s="123">
        <v>2</v>
      </c>
      <c r="D54" s="67">
        <v>2905</v>
      </c>
      <c r="E54" s="124">
        <f t="shared" si="2"/>
        <v>5</v>
      </c>
      <c r="F54" s="29">
        <f t="shared" si="3"/>
        <v>136</v>
      </c>
      <c r="G54" s="123">
        <v>3</v>
      </c>
      <c r="H54" s="67">
        <v>3092</v>
      </c>
      <c r="I54" s="124">
        <f t="shared" si="0"/>
        <v>4</v>
      </c>
      <c r="J54" s="29">
        <f t="shared" si="4"/>
        <v>193</v>
      </c>
      <c r="K54" s="123">
        <v>1</v>
      </c>
      <c r="L54" s="67">
        <v>2678</v>
      </c>
      <c r="M54" s="124">
        <f t="shared" si="5"/>
        <v>6</v>
      </c>
      <c r="N54" s="29">
        <f t="shared" si="6"/>
        <v>217</v>
      </c>
      <c r="O54" s="123">
        <v>5</v>
      </c>
      <c r="P54" s="67">
        <v>3154</v>
      </c>
      <c r="Q54" s="124">
        <f t="shared" si="7"/>
        <v>2</v>
      </c>
      <c r="R54" s="112">
        <f t="shared" si="8"/>
        <v>199</v>
      </c>
      <c r="W54" s="123">
        <v>4</v>
      </c>
      <c r="X54" s="67">
        <v>3133</v>
      </c>
      <c r="Y54" s="124">
        <f t="shared" si="9"/>
        <v>3</v>
      </c>
      <c r="Z54" s="112">
        <f t="shared" si="10"/>
        <v>114</v>
      </c>
      <c r="AA54" s="123" t="s">
        <v>25</v>
      </c>
      <c r="AB54" s="67" t="s">
        <v>25</v>
      </c>
      <c r="AC54" s="124">
        <f t="shared" si="11"/>
        <v>0</v>
      </c>
      <c r="AD54" s="112">
        <f t="shared" si="12"/>
        <v>87</v>
      </c>
      <c r="AF54" s="76">
        <f t="shared" si="13"/>
        <v>2905</v>
      </c>
      <c r="AG54" s="76">
        <f t="shared" si="14"/>
        <v>3092</v>
      </c>
      <c r="AH54" s="76">
        <f t="shared" si="15"/>
        <v>2678</v>
      </c>
      <c r="AI54" s="76">
        <f t="shared" si="16"/>
        <v>3154</v>
      </c>
      <c r="AJ54" s="76">
        <f t="shared" si="23"/>
        <v>3133</v>
      </c>
      <c r="AK54" s="76" t="str">
        <f t="shared" si="17"/>
        <v>DSQ</v>
      </c>
    </row>
    <row r="55" spans="1:37" ht="24.75" customHeight="1" x14ac:dyDescent="0.25">
      <c r="A55" s="116">
        <v>47</v>
      </c>
      <c r="B55" s="8" t="s">
        <v>55</v>
      </c>
      <c r="C55" s="123">
        <v>2</v>
      </c>
      <c r="D55" s="67">
        <v>4880</v>
      </c>
      <c r="E55" s="124">
        <f t="shared" si="2"/>
        <v>5</v>
      </c>
      <c r="F55" s="29">
        <f t="shared" si="3"/>
        <v>141</v>
      </c>
      <c r="G55" s="123" t="s">
        <v>25</v>
      </c>
      <c r="H55" s="67" t="s">
        <v>25</v>
      </c>
      <c r="I55" s="124">
        <f t="shared" si="0"/>
        <v>0</v>
      </c>
      <c r="J55" s="29">
        <f t="shared" si="4"/>
        <v>193</v>
      </c>
      <c r="K55" s="123">
        <v>3</v>
      </c>
      <c r="L55" s="67">
        <v>5167</v>
      </c>
      <c r="M55" s="124">
        <f t="shared" si="5"/>
        <v>4</v>
      </c>
      <c r="N55" s="29">
        <f t="shared" si="6"/>
        <v>221</v>
      </c>
      <c r="O55" s="123">
        <v>1</v>
      </c>
      <c r="P55" s="67">
        <v>4247</v>
      </c>
      <c r="Q55" s="124">
        <f t="shared" si="7"/>
        <v>6</v>
      </c>
      <c r="R55" s="112">
        <f t="shared" si="8"/>
        <v>205</v>
      </c>
      <c r="W55" s="123">
        <v>4</v>
      </c>
      <c r="X55" s="67">
        <v>5283</v>
      </c>
      <c r="Y55" s="124">
        <f t="shared" si="9"/>
        <v>3</v>
      </c>
      <c r="Z55" s="112">
        <f t="shared" si="10"/>
        <v>117</v>
      </c>
      <c r="AA55" s="123">
        <v>5</v>
      </c>
      <c r="AB55" s="67">
        <v>5480</v>
      </c>
      <c r="AC55" s="124">
        <f t="shared" si="11"/>
        <v>2</v>
      </c>
      <c r="AD55" s="112">
        <f t="shared" si="12"/>
        <v>89</v>
      </c>
      <c r="AF55" s="76">
        <f t="shared" si="13"/>
        <v>4880</v>
      </c>
      <c r="AG55" s="76" t="str">
        <f t="shared" si="14"/>
        <v>DSQ</v>
      </c>
      <c r="AH55" s="76">
        <f t="shared" si="15"/>
        <v>5167</v>
      </c>
      <c r="AI55" s="76">
        <f t="shared" si="16"/>
        <v>4247</v>
      </c>
      <c r="AJ55" s="76">
        <f t="shared" si="23"/>
        <v>5283</v>
      </c>
      <c r="AK55" s="76">
        <f t="shared" si="17"/>
        <v>5480</v>
      </c>
    </row>
    <row r="56" spans="1:37" ht="24.75" customHeight="1" x14ac:dyDescent="0.25">
      <c r="A56" s="116">
        <v>48</v>
      </c>
      <c r="B56" s="8" t="s">
        <v>56</v>
      </c>
      <c r="C56" s="123">
        <v>1</v>
      </c>
      <c r="D56" s="67">
        <v>4413</v>
      </c>
      <c r="E56" s="124">
        <f t="shared" si="2"/>
        <v>6</v>
      </c>
      <c r="F56" s="29">
        <f t="shared" si="3"/>
        <v>147</v>
      </c>
      <c r="G56" s="123">
        <v>3</v>
      </c>
      <c r="H56" s="67">
        <v>5455</v>
      </c>
      <c r="I56" s="124">
        <f t="shared" si="0"/>
        <v>4</v>
      </c>
      <c r="J56" s="29">
        <f t="shared" si="4"/>
        <v>197</v>
      </c>
      <c r="K56" s="123">
        <v>2</v>
      </c>
      <c r="L56" s="67">
        <v>4609</v>
      </c>
      <c r="M56" s="124">
        <f t="shared" si="5"/>
        <v>5</v>
      </c>
      <c r="N56" s="29">
        <f t="shared" si="6"/>
        <v>226</v>
      </c>
      <c r="O56" s="123">
        <v>6</v>
      </c>
      <c r="P56" s="67">
        <v>11713</v>
      </c>
      <c r="Q56" s="124">
        <f t="shared" si="7"/>
        <v>1</v>
      </c>
      <c r="R56" s="112">
        <f t="shared" si="8"/>
        <v>206</v>
      </c>
      <c r="W56" s="123">
        <v>4</v>
      </c>
      <c r="X56" s="67">
        <v>5914</v>
      </c>
      <c r="Y56" s="124">
        <f t="shared" si="9"/>
        <v>3</v>
      </c>
      <c r="Z56" s="112">
        <f t="shared" si="10"/>
        <v>120</v>
      </c>
      <c r="AA56" s="123">
        <v>5</v>
      </c>
      <c r="AB56" s="67">
        <v>10002</v>
      </c>
      <c r="AC56" s="124">
        <f t="shared" si="11"/>
        <v>2</v>
      </c>
      <c r="AD56" s="112">
        <f t="shared" si="12"/>
        <v>91</v>
      </c>
      <c r="AF56" s="76">
        <f t="shared" si="13"/>
        <v>4413</v>
      </c>
      <c r="AG56" s="76">
        <f t="shared" si="14"/>
        <v>5455</v>
      </c>
      <c r="AH56" s="76">
        <f t="shared" si="15"/>
        <v>4609</v>
      </c>
      <c r="AI56" s="76">
        <f t="shared" si="16"/>
        <v>11713</v>
      </c>
      <c r="AJ56" s="76">
        <f t="shared" si="23"/>
        <v>5914</v>
      </c>
      <c r="AK56" s="76">
        <f t="shared" si="17"/>
        <v>10002</v>
      </c>
    </row>
    <row r="57" spans="1:37" ht="24.75" customHeight="1" x14ac:dyDescent="0.25">
      <c r="A57" s="116">
        <v>49</v>
      </c>
      <c r="B57" s="8" t="s">
        <v>57</v>
      </c>
      <c r="C57" s="123">
        <v>6</v>
      </c>
      <c r="D57" s="67">
        <v>4397</v>
      </c>
      <c r="E57" s="124">
        <f t="shared" si="2"/>
        <v>1</v>
      </c>
      <c r="F57" s="29">
        <f t="shared" si="3"/>
        <v>148</v>
      </c>
      <c r="G57" s="123">
        <v>3</v>
      </c>
      <c r="H57" s="67">
        <v>3791</v>
      </c>
      <c r="I57" s="124">
        <f t="shared" si="0"/>
        <v>4</v>
      </c>
      <c r="J57" s="29">
        <f t="shared" si="4"/>
        <v>201</v>
      </c>
      <c r="K57" s="123">
        <v>2</v>
      </c>
      <c r="L57" s="67">
        <v>3589</v>
      </c>
      <c r="M57" s="124">
        <f t="shared" si="5"/>
        <v>5</v>
      </c>
      <c r="N57" s="29">
        <f t="shared" si="6"/>
        <v>231</v>
      </c>
      <c r="O57" s="123">
        <v>1</v>
      </c>
      <c r="P57" s="67">
        <v>3518</v>
      </c>
      <c r="Q57" s="124">
        <f t="shared" si="7"/>
        <v>6</v>
      </c>
      <c r="R57" s="112">
        <f t="shared" si="8"/>
        <v>212</v>
      </c>
      <c r="W57" s="123">
        <v>5</v>
      </c>
      <c r="X57" s="67">
        <v>4387</v>
      </c>
      <c r="Y57" s="124">
        <f t="shared" si="9"/>
        <v>2</v>
      </c>
      <c r="Z57" s="112">
        <f t="shared" si="10"/>
        <v>122</v>
      </c>
      <c r="AA57" s="123">
        <v>4</v>
      </c>
      <c r="AB57" s="67">
        <v>4015</v>
      </c>
      <c r="AC57" s="124">
        <f t="shared" si="11"/>
        <v>3</v>
      </c>
      <c r="AD57" s="112">
        <f t="shared" si="12"/>
        <v>94</v>
      </c>
      <c r="AF57" s="76">
        <f t="shared" si="13"/>
        <v>4397</v>
      </c>
      <c r="AG57" s="76">
        <f t="shared" si="14"/>
        <v>3791</v>
      </c>
      <c r="AH57" s="76">
        <f t="shared" si="15"/>
        <v>3589</v>
      </c>
      <c r="AI57" s="76">
        <f t="shared" si="16"/>
        <v>3518</v>
      </c>
      <c r="AJ57" s="76">
        <f t="shared" si="23"/>
        <v>4387</v>
      </c>
      <c r="AK57" s="76">
        <f t="shared" si="17"/>
        <v>4015</v>
      </c>
    </row>
    <row r="58" spans="1:37" ht="24.75" customHeight="1" x14ac:dyDescent="0.25">
      <c r="A58" s="116">
        <v>50</v>
      </c>
      <c r="B58" s="8" t="s">
        <v>58</v>
      </c>
      <c r="C58" s="123">
        <v>5</v>
      </c>
      <c r="D58" s="67">
        <v>3920</v>
      </c>
      <c r="E58" s="124">
        <f t="shared" si="2"/>
        <v>2</v>
      </c>
      <c r="F58" s="29">
        <f t="shared" si="3"/>
        <v>150</v>
      </c>
      <c r="G58" s="123">
        <v>3</v>
      </c>
      <c r="H58" s="67">
        <v>3352</v>
      </c>
      <c r="I58" s="124">
        <f t="shared" si="0"/>
        <v>4</v>
      </c>
      <c r="J58" s="29">
        <f t="shared" si="4"/>
        <v>205</v>
      </c>
      <c r="K58" s="123">
        <v>2</v>
      </c>
      <c r="L58" s="67">
        <v>3138</v>
      </c>
      <c r="M58" s="124">
        <f t="shared" si="5"/>
        <v>5</v>
      </c>
      <c r="N58" s="29">
        <f t="shared" si="6"/>
        <v>236</v>
      </c>
      <c r="O58" s="123">
        <v>1</v>
      </c>
      <c r="P58" s="67">
        <v>2910</v>
      </c>
      <c r="Q58" s="124">
        <f t="shared" si="7"/>
        <v>6</v>
      </c>
      <c r="R58" s="112">
        <f t="shared" si="8"/>
        <v>218</v>
      </c>
      <c r="W58" s="123">
        <v>4</v>
      </c>
      <c r="X58" s="67">
        <v>3759</v>
      </c>
      <c r="Y58" s="124">
        <f t="shared" si="9"/>
        <v>3</v>
      </c>
      <c r="Z58" s="112">
        <f t="shared" si="10"/>
        <v>125</v>
      </c>
      <c r="AA58" s="123">
        <v>6</v>
      </c>
      <c r="AB58" s="67">
        <v>3934</v>
      </c>
      <c r="AC58" s="124">
        <f t="shared" si="11"/>
        <v>1</v>
      </c>
      <c r="AD58" s="112">
        <f t="shared" si="12"/>
        <v>95</v>
      </c>
      <c r="AF58" s="76">
        <f t="shared" si="13"/>
        <v>3920</v>
      </c>
      <c r="AG58" s="76">
        <f t="shared" si="14"/>
        <v>3352</v>
      </c>
      <c r="AH58" s="76">
        <f t="shared" si="15"/>
        <v>3138</v>
      </c>
      <c r="AI58" s="76">
        <f t="shared" si="16"/>
        <v>2910</v>
      </c>
      <c r="AJ58" s="76">
        <f t="shared" si="23"/>
        <v>3759</v>
      </c>
      <c r="AK58" s="76">
        <f t="shared" si="17"/>
        <v>3934</v>
      </c>
    </row>
    <row r="59" spans="1:37" ht="24.75" customHeight="1" x14ac:dyDescent="0.25">
      <c r="A59" s="116">
        <v>51</v>
      </c>
      <c r="B59" s="8" t="s">
        <v>59</v>
      </c>
      <c r="C59" s="123">
        <v>4</v>
      </c>
      <c r="D59" s="67">
        <v>4577</v>
      </c>
      <c r="E59" s="124">
        <f t="shared" si="2"/>
        <v>3</v>
      </c>
      <c r="F59" s="29">
        <f t="shared" si="3"/>
        <v>153</v>
      </c>
      <c r="G59" s="123">
        <v>2</v>
      </c>
      <c r="H59" s="67">
        <v>4483</v>
      </c>
      <c r="I59" s="124">
        <f t="shared" si="0"/>
        <v>5</v>
      </c>
      <c r="J59" s="29">
        <f t="shared" si="4"/>
        <v>210</v>
      </c>
      <c r="K59" s="123">
        <v>1</v>
      </c>
      <c r="L59" s="67">
        <v>4472</v>
      </c>
      <c r="M59" s="124">
        <f t="shared" si="5"/>
        <v>6</v>
      </c>
      <c r="N59" s="29">
        <f t="shared" si="6"/>
        <v>242</v>
      </c>
      <c r="O59" s="123">
        <v>3</v>
      </c>
      <c r="P59" s="67">
        <v>4512</v>
      </c>
      <c r="Q59" s="124">
        <f t="shared" si="7"/>
        <v>4</v>
      </c>
      <c r="R59" s="112">
        <f t="shared" si="8"/>
        <v>222</v>
      </c>
      <c r="W59" s="123">
        <v>5</v>
      </c>
      <c r="X59" s="67">
        <v>4721</v>
      </c>
      <c r="Y59" s="124">
        <f t="shared" si="9"/>
        <v>2</v>
      </c>
      <c r="Z59" s="112">
        <f t="shared" si="10"/>
        <v>127</v>
      </c>
      <c r="AA59" s="123">
        <v>6</v>
      </c>
      <c r="AB59" s="67">
        <v>5504</v>
      </c>
      <c r="AC59" s="124">
        <f t="shared" si="11"/>
        <v>1</v>
      </c>
      <c r="AD59" s="112">
        <f t="shared" si="12"/>
        <v>96</v>
      </c>
      <c r="AF59" s="76">
        <f t="shared" si="13"/>
        <v>4577</v>
      </c>
      <c r="AG59" s="76">
        <f t="shared" si="14"/>
        <v>4483</v>
      </c>
      <c r="AH59" s="76">
        <f t="shared" si="15"/>
        <v>4472</v>
      </c>
      <c r="AI59" s="76">
        <f t="shared" si="16"/>
        <v>4512</v>
      </c>
      <c r="AJ59" s="76">
        <f t="shared" si="23"/>
        <v>4721</v>
      </c>
      <c r="AK59" s="76">
        <f t="shared" si="17"/>
        <v>5504</v>
      </c>
    </row>
    <row r="60" spans="1:37" ht="24.75" customHeight="1" x14ac:dyDescent="0.25">
      <c r="A60" s="116">
        <v>52</v>
      </c>
      <c r="B60" s="8" t="s">
        <v>60</v>
      </c>
      <c r="C60" s="123">
        <v>1</v>
      </c>
      <c r="D60" s="67">
        <v>4223</v>
      </c>
      <c r="E60" s="124">
        <f t="shared" si="2"/>
        <v>6</v>
      </c>
      <c r="F60" s="29">
        <f t="shared" si="3"/>
        <v>159</v>
      </c>
      <c r="G60" s="123">
        <v>2</v>
      </c>
      <c r="H60" s="67">
        <v>4372</v>
      </c>
      <c r="I60" s="124">
        <f t="shared" si="0"/>
        <v>5</v>
      </c>
      <c r="J60" s="29">
        <f t="shared" si="4"/>
        <v>215</v>
      </c>
      <c r="K60" s="123">
        <v>4</v>
      </c>
      <c r="L60" s="67">
        <v>4803</v>
      </c>
      <c r="M60" s="124">
        <f t="shared" si="5"/>
        <v>3</v>
      </c>
      <c r="N60" s="29">
        <f t="shared" si="6"/>
        <v>245</v>
      </c>
      <c r="O60" s="123">
        <v>3</v>
      </c>
      <c r="P60" s="67">
        <v>4440</v>
      </c>
      <c r="Q60" s="124">
        <f t="shared" si="7"/>
        <v>4</v>
      </c>
      <c r="R60" s="112">
        <f t="shared" si="8"/>
        <v>226</v>
      </c>
      <c r="W60" s="123">
        <v>5</v>
      </c>
      <c r="X60" s="67">
        <v>5125</v>
      </c>
      <c r="Y60" s="124">
        <f t="shared" si="9"/>
        <v>2</v>
      </c>
      <c r="Z60" s="112">
        <f t="shared" si="10"/>
        <v>129</v>
      </c>
      <c r="AA60" s="123" t="s">
        <v>25</v>
      </c>
      <c r="AB60" s="67" t="s">
        <v>25</v>
      </c>
      <c r="AC60" s="124">
        <f t="shared" si="11"/>
        <v>0</v>
      </c>
      <c r="AD60" s="112">
        <f t="shared" si="12"/>
        <v>96</v>
      </c>
      <c r="AF60" s="76">
        <f t="shared" si="13"/>
        <v>4223</v>
      </c>
      <c r="AG60" s="76">
        <f t="shared" si="14"/>
        <v>4372</v>
      </c>
      <c r="AH60" s="76">
        <f t="shared" si="15"/>
        <v>4803</v>
      </c>
      <c r="AI60" s="76">
        <f t="shared" si="16"/>
        <v>4440</v>
      </c>
      <c r="AJ60" s="76">
        <f t="shared" si="23"/>
        <v>5125</v>
      </c>
      <c r="AK60" s="76" t="str">
        <f t="shared" si="17"/>
        <v>DSQ</v>
      </c>
    </row>
    <row r="61" spans="1:37" ht="24.75" customHeight="1" x14ac:dyDescent="0.25">
      <c r="A61" s="116">
        <v>53</v>
      </c>
      <c r="B61" s="8" t="s">
        <v>61</v>
      </c>
      <c r="C61" s="123">
        <v>6</v>
      </c>
      <c r="D61" s="67">
        <v>3604</v>
      </c>
      <c r="E61" s="124">
        <f t="shared" si="2"/>
        <v>1</v>
      </c>
      <c r="F61" s="29">
        <f t="shared" si="3"/>
        <v>160</v>
      </c>
      <c r="G61" s="123">
        <v>5</v>
      </c>
      <c r="H61" s="67">
        <v>3142</v>
      </c>
      <c r="I61" s="124">
        <f t="shared" si="0"/>
        <v>2</v>
      </c>
      <c r="J61" s="29">
        <f t="shared" si="4"/>
        <v>217</v>
      </c>
      <c r="K61" s="123">
        <v>2</v>
      </c>
      <c r="L61" s="67">
        <v>2939</v>
      </c>
      <c r="M61" s="124">
        <f t="shared" si="5"/>
        <v>5</v>
      </c>
      <c r="N61" s="29">
        <f t="shared" si="6"/>
        <v>250</v>
      </c>
      <c r="O61" s="123">
        <v>1</v>
      </c>
      <c r="P61" s="67">
        <v>2848</v>
      </c>
      <c r="Q61" s="124">
        <f t="shared" si="7"/>
        <v>6</v>
      </c>
      <c r="R61" s="112">
        <f t="shared" si="8"/>
        <v>232</v>
      </c>
      <c r="W61" s="123">
        <v>4</v>
      </c>
      <c r="X61" s="67">
        <v>3060</v>
      </c>
      <c r="Y61" s="124">
        <f t="shared" si="9"/>
        <v>3</v>
      </c>
      <c r="Z61" s="112">
        <f t="shared" si="10"/>
        <v>132</v>
      </c>
      <c r="AA61" s="123">
        <v>3</v>
      </c>
      <c r="AB61" s="67">
        <v>2940</v>
      </c>
      <c r="AC61" s="124">
        <f t="shared" si="11"/>
        <v>4</v>
      </c>
      <c r="AD61" s="112">
        <f t="shared" si="12"/>
        <v>100</v>
      </c>
      <c r="AF61" s="76">
        <f t="shared" si="13"/>
        <v>3604</v>
      </c>
      <c r="AG61" s="76">
        <f t="shared" si="14"/>
        <v>3142</v>
      </c>
      <c r="AH61" s="76">
        <f t="shared" si="15"/>
        <v>2939</v>
      </c>
      <c r="AI61" s="76">
        <f t="shared" si="16"/>
        <v>2848</v>
      </c>
      <c r="AJ61" s="76">
        <f t="shared" ref="AJ61:AJ69" si="24">X61</f>
        <v>3060</v>
      </c>
      <c r="AK61" s="76">
        <f t="shared" si="17"/>
        <v>2940</v>
      </c>
    </row>
    <row r="62" spans="1:37" ht="24.75" customHeight="1" x14ac:dyDescent="0.25">
      <c r="A62" s="116">
        <v>54</v>
      </c>
      <c r="B62" s="8" t="s">
        <v>62</v>
      </c>
      <c r="C62" s="123">
        <v>6</v>
      </c>
      <c r="D62" s="67">
        <v>3251</v>
      </c>
      <c r="E62" s="124">
        <f t="shared" si="2"/>
        <v>1</v>
      </c>
      <c r="F62" s="29">
        <f t="shared" si="3"/>
        <v>161</v>
      </c>
      <c r="G62" s="123">
        <v>2</v>
      </c>
      <c r="H62" s="67">
        <v>2451</v>
      </c>
      <c r="I62" s="124">
        <f t="shared" si="0"/>
        <v>5</v>
      </c>
      <c r="J62" s="29">
        <f t="shared" si="4"/>
        <v>222</v>
      </c>
      <c r="K62" s="123">
        <v>3</v>
      </c>
      <c r="L62" s="67">
        <v>2634</v>
      </c>
      <c r="M62" s="124">
        <f t="shared" si="5"/>
        <v>4</v>
      </c>
      <c r="N62" s="29">
        <f t="shared" si="6"/>
        <v>254</v>
      </c>
      <c r="O62" s="123">
        <v>1</v>
      </c>
      <c r="P62" s="67">
        <v>2373</v>
      </c>
      <c r="Q62" s="124">
        <f t="shared" si="7"/>
        <v>6</v>
      </c>
      <c r="R62" s="112">
        <f t="shared" si="8"/>
        <v>238</v>
      </c>
      <c r="W62" s="123">
        <v>4</v>
      </c>
      <c r="X62" s="67">
        <v>2716</v>
      </c>
      <c r="Y62" s="124">
        <f t="shared" si="9"/>
        <v>3</v>
      </c>
      <c r="Z62" s="112">
        <f t="shared" si="10"/>
        <v>135</v>
      </c>
      <c r="AA62" s="123">
        <v>5</v>
      </c>
      <c r="AB62" s="67">
        <v>3176</v>
      </c>
      <c r="AC62" s="124">
        <f t="shared" si="11"/>
        <v>2</v>
      </c>
      <c r="AD62" s="112">
        <f t="shared" si="12"/>
        <v>102</v>
      </c>
      <c r="AF62" s="76">
        <f t="shared" si="13"/>
        <v>3251</v>
      </c>
      <c r="AG62" s="76">
        <f t="shared" si="14"/>
        <v>2451</v>
      </c>
      <c r="AH62" s="76">
        <f t="shared" si="15"/>
        <v>2634</v>
      </c>
      <c r="AI62" s="76">
        <f t="shared" si="16"/>
        <v>2373</v>
      </c>
      <c r="AJ62" s="76">
        <f t="shared" si="24"/>
        <v>2716</v>
      </c>
      <c r="AK62" s="76">
        <f t="shared" si="17"/>
        <v>3176</v>
      </c>
    </row>
    <row r="63" spans="1:37" ht="24.75" customHeight="1" x14ac:dyDescent="0.25">
      <c r="A63" s="116">
        <v>55</v>
      </c>
      <c r="B63" s="8" t="s">
        <v>135</v>
      </c>
      <c r="C63" s="123">
        <v>3</v>
      </c>
      <c r="D63" s="67">
        <v>22606</v>
      </c>
      <c r="E63" s="124">
        <f t="shared" si="2"/>
        <v>4</v>
      </c>
      <c r="F63" s="29">
        <f t="shared" si="3"/>
        <v>165</v>
      </c>
      <c r="G63" s="123">
        <v>2</v>
      </c>
      <c r="H63" s="67">
        <v>20967</v>
      </c>
      <c r="I63" s="124">
        <f t="shared" si="0"/>
        <v>5</v>
      </c>
      <c r="J63" s="29">
        <f t="shared" si="4"/>
        <v>227</v>
      </c>
      <c r="K63" s="123">
        <v>1</v>
      </c>
      <c r="L63" s="67">
        <v>20863</v>
      </c>
      <c r="M63" s="124">
        <f t="shared" si="5"/>
        <v>6</v>
      </c>
      <c r="N63" s="29">
        <f t="shared" si="6"/>
        <v>260</v>
      </c>
      <c r="O63" s="123">
        <v>4</v>
      </c>
      <c r="P63" s="67">
        <v>22672</v>
      </c>
      <c r="Q63" s="124">
        <f t="shared" si="7"/>
        <v>3</v>
      </c>
      <c r="R63" s="112">
        <f t="shared" si="8"/>
        <v>241</v>
      </c>
      <c r="W63" s="123">
        <v>6</v>
      </c>
      <c r="X63" s="67">
        <v>25046</v>
      </c>
      <c r="Y63" s="124">
        <f t="shared" si="9"/>
        <v>1</v>
      </c>
      <c r="Z63" s="112">
        <f t="shared" si="10"/>
        <v>136</v>
      </c>
      <c r="AA63" s="123">
        <v>5</v>
      </c>
      <c r="AB63" s="67">
        <v>24289</v>
      </c>
      <c r="AC63" s="124">
        <f t="shared" si="11"/>
        <v>2</v>
      </c>
      <c r="AD63" s="112">
        <f t="shared" si="12"/>
        <v>104</v>
      </c>
      <c r="AF63" s="76">
        <f t="shared" si="13"/>
        <v>22606</v>
      </c>
      <c r="AG63" s="76">
        <f t="shared" si="14"/>
        <v>20967</v>
      </c>
      <c r="AH63" s="76">
        <f t="shared" si="15"/>
        <v>20863</v>
      </c>
      <c r="AI63" s="76">
        <f t="shared" si="16"/>
        <v>22672</v>
      </c>
      <c r="AJ63" s="76">
        <f t="shared" si="24"/>
        <v>25046</v>
      </c>
      <c r="AK63" s="76">
        <f t="shared" si="17"/>
        <v>24289</v>
      </c>
    </row>
    <row r="64" spans="1:37" ht="24.75" customHeight="1" x14ac:dyDescent="0.25">
      <c r="A64" s="116">
        <v>56</v>
      </c>
      <c r="B64" s="8" t="s">
        <v>136</v>
      </c>
      <c r="C64" s="123">
        <v>2</v>
      </c>
      <c r="D64" s="67">
        <v>20238</v>
      </c>
      <c r="E64" s="124">
        <f t="shared" si="2"/>
        <v>5</v>
      </c>
      <c r="F64" s="29">
        <f t="shared" si="3"/>
        <v>170</v>
      </c>
      <c r="G64" s="123">
        <v>3</v>
      </c>
      <c r="H64" s="67">
        <v>21525</v>
      </c>
      <c r="I64" s="124">
        <f t="shared" si="0"/>
        <v>4</v>
      </c>
      <c r="J64" s="29">
        <f t="shared" si="4"/>
        <v>231</v>
      </c>
      <c r="K64" s="123">
        <v>1</v>
      </c>
      <c r="L64" s="67">
        <v>20210</v>
      </c>
      <c r="M64" s="124">
        <f t="shared" si="5"/>
        <v>6</v>
      </c>
      <c r="N64" s="29">
        <f t="shared" si="6"/>
        <v>266</v>
      </c>
      <c r="O64" s="123">
        <v>5</v>
      </c>
      <c r="P64" s="67">
        <v>22015</v>
      </c>
      <c r="Q64" s="124">
        <f t="shared" si="7"/>
        <v>2</v>
      </c>
      <c r="R64" s="112">
        <f t="shared" si="8"/>
        <v>243</v>
      </c>
      <c r="W64" s="123">
        <v>4</v>
      </c>
      <c r="X64" s="67">
        <v>22012</v>
      </c>
      <c r="Y64" s="124">
        <f t="shared" si="9"/>
        <v>3</v>
      </c>
      <c r="Z64" s="112">
        <f t="shared" si="10"/>
        <v>139</v>
      </c>
      <c r="AA64" s="123" t="s">
        <v>25</v>
      </c>
      <c r="AB64" s="67" t="s">
        <v>23</v>
      </c>
      <c r="AC64" s="124">
        <f t="shared" si="11"/>
        <v>0</v>
      </c>
      <c r="AD64" s="112">
        <f t="shared" si="12"/>
        <v>104</v>
      </c>
      <c r="AF64" s="76">
        <f t="shared" si="13"/>
        <v>20238</v>
      </c>
      <c r="AG64" s="76">
        <f t="shared" si="14"/>
        <v>21525</v>
      </c>
      <c r="AH64" s="76">
        <f t="shared" si="15"/>
        <v>20210</v>
      </c>
      <c r="AI64" s="76">
        <f t="shared" si="16"/>
        <v>22015</v>
      </c>
      <c r="AJ64" s="76">
        <f t="shared" si="24"/>
        <v>22012</v>
      </c>
      <c r="AK64" s="76" t="str">
        <f t="shared" si="17"/>
        <v>DNS</v>
      </c>
    </row>
    <row r="65" spans="1:37" ht="24.75" customHeight="1" x14ac:dyDescent="0.25">
      <c r="A65" s="116">
        <v>57</v>
      </c>
      <c r="B65" s="8" t="s">
        <v>63</v>
      </c>
      <c r="C65" s="123">
        <v>1</v>
      </c>
      <c r="D65" s="67">
        <v>13243</v>
      </c>
      <c r="E65" s="124">
        <f t="shared" si="2"/>
        <v>6</v>
      </c>
      <c r="F65" s="29">
        <f t="shared" si="3"/>
        <v>176</v>
      </c>
      <c r="G65" s="123" t="s">
        <v>25</v>
      </c>
      <c r="H65" s="67" t="s">
        <v>25</v>
      </c>
      <c r="I65" s="124">
        <f t="shared" si="0"/>
        <v>0</v>
      </c>
      <c r="J65" s="29">
        <f t="shared" si="4"/>
        <v>231</v>
      </c>
      <c r="K65" s="123">
        <v>3</v>
      </c>
      <c r="L65" s="67">
        <v>13294</v>
      </c>
      <c r="M65" s="124">
        <f t="shared" si="5"/>
        <v>4</v>
      </c>
      <c r="N65" s="29">
        <f t="shared" si="6"/>
        <v>270</v>
      </c>
      <c r="O65" s="123">
        <v>2</v>
      </c>
      <c r="P65" s="67">
        <v>13261</v>
      </c>
      <c r="Q65" s="124">
        <f t="shared" si="7"/>
        <v>5</v>
      </c>
      <c r="R65" s="112">
        <f t="shared" si="8"/>
        <v>248</v>
      </c>
      <c r="W65" s="123">
        <v>5</v>
      </c>
      <c r="X65" s="67">
        <v>14302</v>
      </c>
      <c r="Y65" s="124">
        <f t="shared" si="9"/>
        <v>2</v>
      </c>
      <c r="Z65" s="112">
        <f t="shared" si="10"/>
        <v>141</v>
      </c>
      <c r="AA65" s="123">
        <v>4</v>
      </c>
      <c r="AB65" s="67">
        <v>13363</v>
      </c>
      <c r="AC65" s="124">
        <f t="shared" si="11"/>
        <v>3</v>
      </c>
      <c r="AD65" s="112">
        <f t="shared" si="12"/>
        <v>107</v>
      </c>
      <c r="AF65" s="76">
        <f t="shared" si="13"/>
        <v>13243</v>
      </c>
      <c r="AG65" s="76" t="str">
        <f t="shared" si="14"/>
        <v>DSQ</v>
      </c>
      <c r="AH65" s="76">
        <f t="shared" si="15"/>
        <v>13294</v>
      </c>
      <c r="AI65" s="76">
        <f t="shared" si="16"/>
        <v>13261</v>
      </c>
      <c r="AJ65" s="76">
        <f t="shared" si="24"/>
        <v>14302</v>
      </c>
      <c r="AK65" s="76">
        <f t="shared" si="17"/>
        <v>13363</v>
      </c>
    </row>
    <row r="66" spans="1:37" ht="24.75" customHeight="1" x14ac:dyDescent="0.25">
      <c r="A66" s="116">
        <v>58</v>
      </c>
      <c r="B66" s="8" t="s">
        <v>64</v>
      </c>
      <c r="C66" s="123">
        <v>1</v>
      </c>
      <c r="D66" s="67">
        <v>12996</v>
      </c>
      <c r="E66" s="124">
        <f t="shared" si="2"/>
        <v>6</v>
      </c>
      <c r="F66" s="29">
        <f t="shared" si="3"/>
        <v>182</v>
      </c>
      <c r="G66" s="123">
        <v>4</v>
      </c>
      <c r="H66" s="67">
        <v>13742</v>
      </c>
      <c r="I66" s="124">
        <f t="shared" si="0"/>
        <v>3</v>
      </c>
      <c r="J66" s="29">
        <f t="shared" si="4"/>
        <v>234</v>
      </c>
      <c r="K66" s="123">
        <v>3</v>
      </c>
      <c r="L66" s="67">
        <v>13597</v>
      </c>
      <c r="M66" s="124">
        <f t="shared" si="5"/>
        <v>4</v>
      </c>
      <c r="N66" s="29">
        <f t="shared" si="6"/>
        <v>274</v>
      </c>
      <c r="O66" s="123" t="s">
        <v>25</v>
      </c>
      <c r="P66" s="67" t="s">
        <v>23</v>
      </c>
      <c r="Q66" s="124">
        <f t="shared" si="7"/>
        <v>0</v>
      </c>
      <c r="R66" s="112">
        <f t="shared" si="8"/>
        <v>248</v>
      </c>
      <c r="W66" s="123" t="s">
        <v>25</v>
      </c>
      <c r="X66" s="67" t="s">
        <v>25</v>
      </c>
      <c r="Y66" s="124">
        <f t="shared" si="9"/>
        <v>0</v>
      </c>
      <c r="Z66" s="112">
        <f t="shared" si="10"/>
        <v>141</v>
      </c>
      <c r="AA66" s="123">
        <v>2</v>
      </c>
      <c r="AB66" s="67">
        <v>13374</v>
      </c>
      <c r="AC66" s="124">
        <f t="shared" si="11"/>
        <v>5</v>
      </c>
      <c r="AD66" s="112">
        <f t="shared" si="12"/>
        <v>112</v>
      </c>
      <c r="AF66" s="76">
        <f t="shared" si="13"/>
        <v>12996</v>
      </c>
      <c r="AG66" s="76">
        <f t="shared" si="14"/>
        <v>13742</v>
      </c>
      <c r="AH66" s="76">
        <f t="shared" si="15"/>
        <v>13597</v>
      </c>
      <c r="AI66" s="76" t="str">
        <f t="shared" si="16"/>
        <v>DNS</v>
      </c>
      <c r="AJ66" s="76" t="str">
        <f t="shared" si="24"/>
        <v>DSQ</v>
      </c>
      <c r="AK66" s="76">
        <f t="shared" si="17"/>
        <v>13374</v>
      </c>
    </row>
    <row r="67" spans="1:37" ht="24.75" customHeight="1" x14ac:dyDescent="0.25">
      <c r="A67" s="116">
        <v>59</v>
      </c>
      <c r="B67" s="8" t="s">
        <v>138</v>
      </c>
      <c r="C67" s="123">
        <v>4</v>
      </c>
      <c r="D67" s="67">
        <v>21979</v>
      </c>
      <c r="E67" s="124">
        <f t="shared" si="2"/>
        <v>3</v>
      </c>
      <c r="F67" s="29">
        <f t="shared" si="3"/>
        <v>185</v>
      </c>
      <c r="G67" s="123">
        <v>1</v>
      </c>
      <c r="H67" s="67">
        <v>20659</v>
      </c>
      <c r="I67" s="124">
        <f t="shared" si="0"/>
        <v>6</v>
      </c>
      <c r="J67" s="29">
        <f t="shared" si="4"/>
        <v>240</v>
      </c>
      <c r="K67" s="123">
        <v>2</v>
      </c>
      <c r="L67" s="67">
        <v>20723</v>
      </c>
      <c r="M67" s="124">
        <f t="shared" si="5"/>
        <v>5</v>
      </c>
      <c r="N67" s="29">
        <f t="shared" si="6"/>
        <v>279</v>
      </c>
      <c r="O67" s="123">
        <v>3</v>
      </c>
      <c r="P67" s="67">
        <v>21661</v>
      </c>
      <c r="Q67" s="124">
        <f t="shared" si="7"/>
        <v>4</v>
      </c>
      <c r="R67" s="112">
        <f t="shared" si="8"/>
        <v>252</v>
      </c>
      <c r="W67" s="123">
        <v>5</v>
      </c>
      <c r="X67" s="67">
        <v>23517</v>
      </c>
      <c r="Y67" s="124">
        <f t="shared" si="9"/>
        <v>2</v>
      </c>
      <c r="Z67" s="112">
        <f t="shared" si="10"/>
        <v>143</v>
      </c>
      <c r="AA67" s="123" t="s">
        <v>25</v>
      </c>
      <c r="AB67" s="67" t="s">
        <v>23</v>
      </c>
      <c r="AC67" s="124">
        <f t="shared" si="11"/>
        <v>0</v>
      </c>
      <c r="AD67" s="112">
        <f t="shared" si="12"/>
        <v>112</v>
      </c>
      <c r="AF67" s="76">
        <f t="shared" si="13"/>
        <v>21979</v>
      </c>
      <c r="AG67" s="76">
        <f t="shared" si="14"/>
        <v>20659</v>
      </c>
      <c r="AH67" s="76">
        <f t="shared" si="15"/>
        <v>20723</v>
      </c>
      <c r="AI67" s="76">
        <f t="shared" si="16"/>
        <v>21661</v>
      </c>
      <c r="AJ67" s="76">
        <f t="shared" si="24"/>
        <v>23517</v>
      </c>
      <c r="AK67" s="76" t="str">
        <f t="shared" si="17"/>
        <v>DNS</v>
      </c>
    </row>
    <row r="68" spans="1:37" ht="24.75" customHeight="1" x14ac:dyDescent="0.25">
      <c r="A68" s="116">
        <v>60</v>
      </c>
      <c r="B68" s="8" t="s">
        <v>137</v>
      </c>
      <c r="C68" s="123">
        <v>4</v>
      </c>
      <c r="D68" s="67">
        <v>20968</v>
      </c>
      <c r="E68" s="124">
        <f t="shared" si="2"/>
        <v>3</v>
      </c>
      <c r="F68" s="29">
        <f t="shared" si="3"/>
        <v>188</v>
      </c>
      <c r="G68" s="123">
        <v>3</v>
      </c>
      <c r="H68" s="67">
        <v>20025</v>
      </c>
      <c r="I68" s="124">
        <f t="shared" si="0"/>
        <v>4</v>
      </c>
      <c r="J68" s="29">
        <f t="shared" si="4"/>
        <v>244</v>
      </c>
      <c r="K68" s="123">
        <v>1</v>
      </c>
      <c r="L68" s="67">
        <v>15638</v>
      </c>
      <c r="M68" s="124">
        <f t="shared" si="5"/>
        <v>6</v>
      </c>
      <c r="N68" s="29">
        <f t="shared" si="6"/>
        <v>285</v>
      </c>
      <c r="O68" s="123">
        <v>2</v>
      </c>
      <c r="P68" s="67">
        <v>15863</v>
      </c>
      <c r="Q68" s="124">
        <f t="shared" si="7"/>
        <v>5</v>
      </c>
      <c r="R68" s="112">
        <f t="shared" si="8"/>
        <v>257</v>
      </c>
      <c r="W68" s="123">
        <v>5</v>
      </c>
      <c r="X68" s="67">
        <v>23777</v>
      </c>
      <c r="Y68" s="124">
        <f t="shared" si="9"/>
        <v>2</v>
      </c>
      <c r="Z68" s="112">
        <f t="shared" si="10"/>
        <v>145</v>
      </c>
      <c r="AA68" s="123" t="s">
        <v>25</v>
      </c>
      <c r="AB68" s="67" t="s">
        <v>23</v>
      </c>
      <c r="AC68" s="124">
        <f t="shared" si="11"/>
        <v>0</v>
      </c>
      <c r="AD68" s="112">
        <f t="shared" si="12"/>
        <v>112</v>
      </c>
      <c r="AF68" s="76">
        <f t="shared" si="13"/>
        <v>20968</v>
      </c>
      <c r="AG68" s="76">
        <f t="shared" si="14"/>
        <v>20025</v>
      </c>
      <c r="AH68" s="76">
        <f t="shared" si="15"/>
        <v>15638</v>
      </c>
      <c r="AI68" s="76">
        <f t="shared" si="16"/>
        <v>15863</v>
      </c>
      <c r="AJ68" s="76">
        <f t="shared" si="24"/>
        <v>23777</v>
      </c>
      <c r="AK68" s="76" t="str">
        <f t="shared" si="17"/>
        <v>DNS</v>
      </c>
    </row>
    <row r="69" spans="1:37" ht="24.75" customHeight="1" thickBot="1" x14ac:dyDescent="0.3">
      <c r="A69" s="117">
        <v>61</v>
      </c>
      <c r="B69" s="118" t="s">
        <v>139</v>
      </c>
      <c r="C69" s="123">
        <v>4</v>
      </c>
      <c r="D69" s="67">
        <v>45323</v>
      </c>
      <c r="E69" s="124">
        <f t="shared" si="2"/>
        <v>3</v>
      </c>
      <c r="F69" s="119">
        <f t="shared" si="3"/>
        <v>191</v>
      </c>
      <c r="G69" s="123">
        <v>3</v>
      </c>
      <c r="H69" s="67">
        <v>43656</v>
      </c>
      <c r="I69" s="124">
        <f t="shared" si="0"/>
        <v>4</v>
      </c>
      <c r="J69" s="119">
        <f t="shared" si="4"/>
        <v>248</v>
      </c>
      <c r="K69" s="123">
        <v>2</v>
      </c>
      <c r="L69" s="67">
        <v>43390</v>
      </c>
      <c r="M69" s="124">
        <f t="shared" si="5"/>
        <v>5</v>
      </c>
      <c r="N69" s="119">
        <f t="shared" si="6"/>
        <v>290</v>
      </c>
      <c r="O69" s="123">
        <v>1</v>
      </c>
      <c r="P69" s="67">
        <v>43316</v>
      </c>
      <c r="Q69" s="124">
        <f t="shared" si="7"/>
        <v>6</v>
      </c>
      <c r="R69" s="113">
        <f t="shared" si="8"/>
        <v>263</v>
      </c>
      <c r="W69" s="123">
        <v>5</v>
      </c>
      <c r="X69" s="67">
        <v>51405</v>
      </c>
      <c r="Y69" s="124">
        <f t="shared" si="9"/>
        <v>2</v>
      </c>
      <c r="Z69" s="113">
        <f t="shared" si="10"/>
        <v>147</v>
      </c>
      <c r="AA69" s="123" t="s">
        <v>25</v>
      </c>
      <c r="AB69" s="67" t="s">
        <v>25</v>
      </c>
      <c r="AC69" s="124">
        <f t="shared" si="11"/>
        <v>0</v>
      </c>
      <c r="AD69" s="113">
        <f t="shared" si="12"/>
        <v>112</v>
      </c>
      <c r="AF69" s="76">
        <f t="shared" si="13"/>
        <v>45323</v>
      </c>
      <c r="AG69" s="76">
        <f t="shared" si="14"/>
        <v>43656</v>
      </c>
      <c r="AH69" s="76">
        <f t="shared" si="15"/>
        <v>43390</v>
      </c>
      <c r="AI69" s="76">
        <f t="shared" si="16"/>
        <v>43316</v>
      </c>
      <c r="AJ69" s="76">
        <f t="shared" si="24"/>
        <v>51405</v>
      </c>
      <c r="AK69" s="76" t="str">
        <f t="shared" si="17"/>
        <v>DSQ</v>
      </c>
    </row>
    <row r="70" spans="1:37" ht="12.75" customHeight="1" thickBot="1" x14ac:dyDescent="0.3">
      <c r="A70" s="55"/>
      <c r="B70" s="120"/>
      <c r="C70" s="108"/>
      <c r="D70" s="109"/>
      <c r="E70" s="55"/>
      <c r="F70" s="108"/>
      <c r="G70" s="108"/>
      <c r="H70" s="55"/>
      <c r="I70" s="55"/>
      <c r="J70" s="108"/>
      <c r="K70" s="108"/>
      <c r="L70" s="109"/>
      <c r="M70" s="55"/>
      <c r="N70" s="108"/>
      <c r="O70" s="108"/>
      <c r="P70" s="109"/>
      <c r="Q70" s="55"/>
      <c r="R70" s="108"/>
      <c r="W70" s="108"/>
      <c r="X70" s="109"/>
      <c r="Y70" s="55"/>
      <c r="Z70" s="108"/>
      <c r="AA70" s="108"/>
      <c r="AB70" s="109"/>
      <c r="AC70" s="55"/>
      <c r="AD70" s="108"/>
    </row>
    <row r="71" spans="1:37" ht="20.100000000000001" customHeight="1" x14ac:dyDescent="0.25">
      <c r="A71" s="518" t="s">
        <v>65</v>
      </c>
      <c r="B71" s="519"/>
      <c r="C71" s="520">
        <f>F69</f>
        <v>191</v>
      </c>
      <c r="D71" s="521"/>
      <c r="E71" s="521"/>
      <c r="F71" s="522"/>
      <c r="G71" s="523">
        <f>J69</f>
        <v>248</v>
      </c>
      <c r="H71" s="521"/>
      <c r="I71" s="521"/>
      <c r="J71" s="524"/>
      <c r="K71" s="523">
        <f>N69</f>
        <v>290</v>
      </c>
      <c r="L71" s="521"/>
      <c r="M71" s="521"/>
      <c r="N71" s="524"/>
      <c r="O71" s="523">
        <f>R69</f>
        <v>263</v>
      </c>
      <c r="P71" s="521"/>
      <c r="Q71" s="521"/>
      <c r="R71" s="524"/>
      <c r="W71" s="523">
        <f>Z69</f>
        <v>147</v>
      </c>
      <c r="X71" s="521"/>
      <c r="Y71" s="521"/>
      <c r="Z71" s="524"/>
      <c r="AA71" s="523">
        <f>AD69</f>
        <v>112</v>
      </c>
      <c r="AB71" s="521"/>
      <c r="AC71" s="521"/>
      <c r="AD71" s="524"/>
    </row>
    <row r="72" spans="1:37" ht="20.100000000000001" customHeight="1" thickBot="1" x14ac:dyDescent="0.3">
      <c r="A72" s="525" t="s">
        <v>66</v>
      </c>
      <c r="B72" s="526"/>
      <c r="C72" s="504">
        <f>VLOOKUP(C71,place,2,TRUE)</f>
        <v>4</v>
      </c>
      <c r="D72" s="505"/>
      <c r="E72" s="505"/>
      <c r="F72" s="506"/>
      <c r="G72" s="504">
        <f>VLOOKUP(G71,place,2,TRUE)</f>
        <v>3</v>
      </c>
      <c r="H72" s="505"/>
      <c r="I72" s="505"/>
      <c r="J72" s="506"/>
      <c r="K72" s="504">
        <f>VLOOKUP(K71,place,2,TRUE)</f>
        <v>1</v>
      </c>
      <c r="L72" s="505"/>
      <c r="M72" s="505"/>
      <c r="N72" s="506"/>
      <c r="O72" s="504">
        <f>VLOOKUP(O71,place,2,TRUE)</f>
        <v>2</v>
      </c>
      <c r="P72" s="505"/>
      <c r="Q72" s="505"/>
      <c r="R72" s="506"/>
      <c r="S72" s="504" t="e">
        <f>VLOOKUP(S71,place,1,TRUE)</f>
        <v>#N/A</v>
      </c>
      <c r="T72" s="505"/>
      <c r="U72" s="505"/>
      <c r="V72" s="506"/>
      <c r="W72" s="504">
        <f>VLOOKUP(W71,D91:E96,2,TRUE)</f>
        <v>5</v>
      </c>
      <c r="X72" s="505"/>
      <c r="Y72" s="505"/>
      <c r="Z72" s="506"/>
      <c r="AA72" s="504">
        <f>VLOOKUP(AA71,D91:E96,2,TRUE)</f>
        <v>6</v>
      </c>
      <c r="AB72" s="505"/>
      <c r="AC72" s="505"/>
      <c r="AD72" s="506"/>
    </row>
    <row r="73" spans="1:37" ht="20.25" customHeight="1" x14ac:dyDescent="0.25">
      <c r="C73" s="500">
        <f>300-C71</f>
        <v>109</v>
      </c>
      <c r="D73" s="500"/>
      <c r="E73" s="500"/>
      <c r="F73" s="500"/>
      <c r="G73" s="500">
        <f>300-G71</f>
        <v>52</v>
      </c>
      <c r="H73" s="500"/>
      <c r="I73" s="500"/>
      <c r="J73" s="500"/>
      <c r="K73" s="500">
        <f>300-K71</f>
        <v>10</v>
      </c>
      <c r="L73" s="500"/>
      <c r="M73" s="500"/>
      <c r="N73" s="500"/>
      <c r="O73" s="500">
        <f>300-O71</f>
        <v>37</v>
      </c>
      <c r="P73" s="500"/>
      <c r="Q73" s="500"/>
      <c r="R73" s="500"/>
    </row>
    <row r="77" spans="1:37" x14ac:dyDescent="0.25">
      <c r="C77" s="76" t="s">
        <v>67</v>
      </c>
      <c r="D77" s="81">
        <f>COUNTIF(C9:C69,1)</f>
        <v>11</v>
      </c>
      <c r="G77" s="76" t="s">
        <v>67</v>
      </c>
      <c r="H77" s="81">
        <f>COUNTIF(G9:G69,1)</f>
        <v>10</v>
      </c>
      <c r="K77" s="76" t="s">
        <v>67</v>
      </c>
      <c r="L77" s="81">
        <f>COUNTIF(K9:K69,1)</f>
        <v>15</v>
      </c>
      <c r="O77" s="76" t="s">
        <v>67</v>
      </c>
      <c r="P77" s="81">
        <f>COUNTIF(O9:O69,1)</f>
        <v>22</v>
      </c>
      <c r="S77" s="76">
        <f t="shared" ref="S77:S85" si="25">D77+H77+L77+P77</f>
        <v>58</v>
      </c>
      <c r="W77" s="76" t="s">
        <v>67</v>
      </c>
      <c r="X77" s="81">
        <f>COUNTIF(W9:W69,1)</f>
        <v>2</v>
      </c>
      <c r="AA77" s="76" t="s">
        <v>67</v>
      </c>
      <c r="AB77" s="81">
        <f>COUNTIF(AA9:AA69,1)</f>
        <v>1</v>
      </c>
    </row>
    <row r="78" spans="1:37" x14ac:dyDescent="0.25">
      <c r="C78" s="76" t="s">
        <v>68</v>
      </c>
      <c r="D78" s="81">
        <f>COUNTIF(C9:C69,2)</f>
        <v>7</v>
      </c>
      <c r="G78" s="76" t="s">
        <v>68</v>
      </c>
      <c r="H78" s="81">
        <f>COUNTIF(G9:G69,2)</f>
        <v>17</v>
      </c>
      <c r="K78" s="76" t="s">
        <v>68</v>
      </c>
      <c r="L78" s="81">
        <f>COUNTIF(K9:K69,2)</f>
        <v>24</v>
      </c>
      <c r="O78" s="76" t="s">
        <v>68</v>
      </c>
      <c r="P78" s="81">
        <f>COUNTIF(O9:O69,2)</f>
        <v>9</v>
      </c>
      <c r="S78" s="76">
        <f t="shared" si="25"/>
        <v>57</v>
      </c>
      <c r="W78" s="76" t="s">
        <v>68</v>
      </c>
      <c r="X78" s="81">
        <f>COUNTIF(W9:W69,2)</f>
        <v>1</v>
      </c>
      <c r="AA78" s="76" t="s">
        <v>68</v>
      </c>
      <c r="AB78" s="81">
        <f>COUNTIF(AA9:AA69,2)</f>
        <v>3</v>
      </c>
    </row>
    <row r="79" spans="1:37" x14ac:dyDescent="0.25">
      <c r="C79" s="76" t="s">
        <v>69</v>
      </c>
      <c r="D79" s="81">
        <f>COUNTIF(C9:C69,3)</f>
        <v>5</v>
      </c>
      <c r="G79" s="76" t="s">
        <v>69</v>
      </c>
      <c r="H79" s="81">
        <f>COUNTIF(G9:G69,3)</f>
        <v>18</v>
      </c>
      <c r="K79" s="76" t="s">
        <v>69</v>
      </c>
      <c r="L79" s="81">
        <f>COUNTIF(K9:K69,3)</f>
        <v>15</v>
      </c>
      <c r="O79" s="76" t="s">
        <v>69</v>
      </c>
      <c r="P79" s="81">
        <f>COUNTIF(O9:O69,3)</f>
        <v>15</v>
      </c>
      <c r="S79" s="76">
        <f t="shared" si="25"/>
        <v>53</v>
      </c>
      <c r="W79" s="76" t="s">
        <v>69</v>
      </c>
      <c r="X79" s="81">
        <f>COUNTIF(W9:W69,3)</f>
        <v>4</v>
      </c>
      <c r="AA79" s="76" t="s">
        <v>69</v>
      </c>
      <c r="AB79" s="81">
        <f>COUNTIF(AA9:AA69,3)</f>
        <v>4</v>
      </c>
    </row>
    <row r="80" spans="1:37" x14ac:dyDescent="0.25">
      <c r="C80" s="76" t="s">
        <v>70</v>
      </c>
      <c r="D80" s="81">
        <f>COUNTIF(C9:C69,4)</f>
        <v>14</v>
      </c>
      <c r="G80" s="76" t="s">
        <v>70</v>
      </c>
      <c r="H80" s="81">
        <f>COUNTIF(G9:G69,4)</f>
        <v>7</v>
      </c>
      <c r="K80" s="76" t="s">
        <v>70</v>
      </c>
      <c r="L80" s="81">
        <f>COUNTIF(K9:K69,4)</f>
        <v>6</v>
      </c>
      <c r="O80" s="76" t="s">
        <v>70</v>
      </c>
      <c r="P80" s="81">
        <f>COUNTIF(O9:O69,4)</f>
        <v>5</v>
      </c>
      <c r="S80" s="76">
        <f t="shared" si="25"/>
        <v>32</v>
      </c>
      <c r="W80" s="76" t="s">
        <v>70</v>
      </c>
      <c r="X80" s="81">
        <f>COUNTIF(W9:W69,4)</f>
        <v>18</v>
      </c>
      <c r="AA80" s="76" t="s">
        <v>70</v>
      </c>
      <c r="AB80" s="81">
        <f>COUNTIF(AA9:AA69,4)</f>
        <v>10</v>
      </c>
    </row>
    <row r="81" spans="2:28" x14ac:dyDescent="0.25">
      <c r="C81" s="76" t="s">
        <v>1736</v>
      </c>
      <c r="D81" s="76">
        <f>COUNTIF(C8:C68,"5")</f>
        <v>8</v>
      </c>
      <c r="G81" s="76" t="s">
        <v>1736</v>
      </c>
      <c r="H81" s="76">
        <f>COUNTIF(G8:G68,"5")</f>
        <v>5</v>
      </c>
      <c r="K81" s="76" t="s">
        <v>1736</v>
      </c>
      <c r="L81" s="76">
        <f>COUNTIF(K8:K68,"5")</f>
        <v>1</v>
      </c>
      <c r="O81" s="76" t="s">
        <v>1736</v>
      </c>
      <c r="P81" s="76">
        <f>COUNTIF(O8:O68,"5")</f>
        <v>3</v>
      </c>
      <c r="W81" s="76" t="s">
        <v>1736</v>
      </c>
      <c r="X81" s="76">
        <f>COUNTIF(W9:W69,"5")</f>
        <v>26</v>
      </c>
      <c r="AA81" s="76" t="s">
        <v>1736</v>
      </c>
      <c r="AB81" s="76">
        <f>COUNTIF(AA8:AA68,"5")</f>
        <v>16</v>
      </c>
    </row>
    <row r="82" spans="2:28" x14ac:dyDescent="0.25">
      <c r="C82" s="76" t="s">
        <v>1996</v>
      </c>
      <c r="D82" s="76">
        <f>COUNTIF(C9:C69,"6")</f>
        <v>12</v>
      </c>
      <c r="G82" s="76" t="s">
        <v>1996</v>
      </c>
      <c r="H82" s="76">
        <f>COUNTIF(G9:G69,"6")</f>
        <v>0</v>
      </c>
      <c r="K82" s="76" t="s">
        <v>1996</v>
      </c>
      <c r="L82" s="76">
        <f>COUNTIF(K9:K69,"6")</f>
        <v>0</v>
      </c>
      <c r="O82" s="76" t="s">
        <v>1996</v>
      </c>
      <c r="P82" s="76">
        <f>COUNTIF(O9:O69,"6")</f>
        <v>5</v>
      </c>
      <c r="W82" s="76" t="s">
        <v>1996</v>
      </c>
      <c r="X82" s="76">
        <f>COUNTIF(W9:W69,"6")</f>
        <v>8</v>
      </c>
      <c r="AA82" s="76" t="s">
        <v>1996</v>
      </c>
      <c r="AB82" s="76">
        <f>COUNTIF(AA9:AA69,"6")</f>
        <v>13</v>
      </c>
    </row>
    <row r="83" spans="2:28" x14ac:dyDescent="0.25">
      <c r="C83" s="76" t="s">
        <v>25</v>
      </c>
      <c r="D83" s="76">
        <f>COUNTIF(C9:C69,"DSQ")</f>
        <v>4</v>
      </c>
      <c r="G83" s="76" t="s">
        <v>25</v>
      </c>
      <c r="H83" s="76">
        <f>COUNTIF(G9:G69,"DSQ")</f>
        <v>4</v>
      </c>
      <c r="K83" s="76" t="s">
        <v>25</v>
      </c>
      <c r="L83" s="76">
        <f>COUNTIF(K9:K69,"DSQ")</f>
        <v>0</v>
      </c>
      <c r="O83" s="76" t="s">
        <v>25</v>
      </c>
      <c r="P83" s="76">
        <f>COUNTIF(O9:O69,"DSQ")</f>
        <v>2</v>
      </c>
      <c r="S83" s="76">
        <f t="shared" si="25"/>
        <v>10</v>
      </c>
      <c r="W83" s="76" t="s">
        <v>25</v>
      </c>
      <c r="X83" s="76">
        <f>COUNTIF(W9:W69,"DSQ")</f>
        <v>2</v>
      </c>
      <c r="AA83" s="76" t="s">
        <v>25</v>
      </c>
      <c r="AB83" s="76">
        <f>COUNTIF(AA9:AA69,"DSQ")</f>
        <v>14</v>
      </c>
    </row>
    <row r="84" spans="2:28" x14ac:dyDescent="0.25">
      <c r="C84" s="76" t="s">
        <v>27</v>
      </c>
      <c r="D84" s="76">
        <f>COUNTIF(C9:C69,"T/O")</f>
        <v>0</v>
      </c>
      <c r="G84" s="76" t="s">
        <v>27</v>
      </c>
      <c r="H84" s="76">
        <f>COUNTIF(G9:G69,"T/O")</f>
        <v>0</v>
      </c>
      <c r="K84" s="76" t="s">
        <v>27</v>
      </c>
      <c r="L84" s="76">
        <f>COUNTIF(K9:K69,"T/O")</f>
        <v>0</v>
      </c>
      <c r="O84" s="76" t="s">
        <v>27</v>
      </c>
      <c r="P84" s="76">
        <f>COUNTIF(O9:O69,"T/O")</f>
        <v>0</v>
      </c>
      <c r="S84" s="76">
        <f t="shared" si="25"/>
        <v>0</v>
      </c>
      <c r="W84" s="76" t="s">
        <v>27</v>
      </c>
      <c r="X84" s="76">
        <f>COUNTIF(W9:W69,"T/O")</f>
        <v>0</v>
      </c>
      <c r="AA84" s="76" t="s">
        <v>27</v>
      </c>
      <c r="AB84" s="76">
        <f>COUNTIF(AA9:AA69,"T/O")</f>
        <v>0</v>
      </c>
    </row>
    <row r="85" spans="2:28" x14ac:dyDescent="0.25">
      <c r="C85" s="76" t="s">
        <v>23</v>
      </c>
      <c r="D85" s="76">
        <f>COUNTIF(C9:C69,"DNS")</f>
        <v>0</v>
      </c>
      <c r="G85" s="76" t="s">
        <v>23</v>
      </c>
      <c r="H85" s="76">
        <f>COUNTIF(G9:G69,"DNS")</f>
        <v>0</v>
      </c>
      <c r="K85" s="76" t="s">
        <v>23</v>
      </c>
      <c r="L85" s="76">
        <f>COUNTIF(K9:K69,"DNS")</f>
        <v>0</v>
      </c>
      <c r="O85" s="76" t="s">
        <v>23</v>
      </c>
      <c r="P85" s="76">
        <f>COUNTIF(O9:O69,"DNS")</f>
        <v>0</v>
      </c>
      <c r="S85" s="76">
        <f t="shared" si="25"/>
        <v>0</v>
      </c>
      <c r="W85" s="76" t="s">
        <v>23</v>
      </c>
      <c r="X85" s="76">
        <f>COUNTIF(W9:W69,"DNS")</f>
        <v>0</v>
      </c>
      <c r="AA85" s="76" t="s">
        <v>23</v>
      </c>
      <c r="AB85" s="76">
        <f>COUNTIF(AA9:AA69,"DNS")</f>
        <v>0</v>
      </c>
    </row>
    <row r="86" spans="2:28" s="82" customFormat="1" x14ac:dyDescent="0.25">
      <c r="B86" s="499"/>
      <c r="C86" s="82" t="s">
        <v>71</v>
      </c>
      <c r="D86" s="498">
        <f>SUM(D77:D85)</f>
        <v>61</v>
      </c>
      <c r="G86" s="82" t="s">
        <v>71</v>
      </c>
      <c r="H86" s="498">
        <f>SUM(H77:H85)</f>
        <v>61</v>
      </c>
      <c r="K86" s="82" t="s">
        <v>71</v>
      </c>
      <c r="L86" s="498">
        <f>SUM(L77:L85)</f>
        <v>61</v>
      </c>
      <c r="O86" s="82" t="s">
        <v>71</v>
      </c>
      <c r="P86" s="498">
        <f>SUM(P77:P85)</f>
        <v>61</v>
      </c>
      <c r="S86" s="82">
        <f>SUM(S77:S85)</f>
        <v>210</v>
      </c>
      <c r="W86" s="82" t="s">
        <v>71</v>
      </c>
      <c r="X86" s="498">
        <f>SUM(X77:X85)</f>
        <v>61</v>
      </c>
      <c r="AA86" s="82" t="s">
        <v>71</v>
      </c>
      <c r="AB86" s="498">
        <f>SUM(AB77:AB85)</f>
        <v>61</v>
      </c>
    </row>
    <row r="89" spans="2:28" ht="12.6" thickBot="1" x14ac:dyDescent="0.3"/>
    <row r="90" spans="2:28" x14ac:dyDescent="0.25">
      <c r="D90" s="98" t="s">
        <v>73</v>
      </c>
      <c r="E90" s="99"/>
      <c r="F90" s="100"/>
    </row>
    <row r="91" spans="2:28" x14ac:dyDescent="0.25">
      <c r="D91" s="101">
        <f>LARGE(C71:AA71,6)</f>
        <v>112</v>
      </c>
      <c r="E91" s="76">
        <v>6</v>
      </c>
      <c r="F91" s="102"/>
    </row>
    <row r="92" spans="2:28" x14ac:dyDescent="0.25">
      <c r="D92" s="101">
        <f>LARGE(C71:AA71,5)</f>
        <v>147</v>
      </c>
      <c r="E92" s="76">
        <v>5</v>
      </c>
      <c r="F92" s="102"/>
    </row>
    <row r="93" spans="2:28" x14ac:dyDescent="0.25">
      <c r="D93" s="101">
        <f>LARGE(C71:AA71,4)</f>
        <v>191</v>
      </c>
      <c r="E93" s="76">
        <v>4</v>
      </c>
      <c r="F93" s="102"/>
    </row>
    <row r="94" spans="2:28" x14ac:dyDescent="0.25">
      <c r="D94" s="101">
        <f>LARGE(C71:AA71,3)</f>
        <v>248</v>
      </c>
      <c r="E94" s="76">
        <v>3</v>
      </c>
      <c r="F94" s="102"/>
    </row>
    <row r="95" spans="2:28" ht="12.6" thickBot="1" x14ac:dyDescent="0.3">
      <c r="D95" s="101">
        <f>LARGE(C71:AA71,2)</f>
        <v>263</v>
      </c>
      <c r="E95" s="76">
        <v>2</v>
      </c>
      <c r="F95" s="105"/>
    </row>
    <row r="96" spans="2:28" x14ac:dyDescent="0.25">
      <c r="D96" s="101">
        <f>LARGE(C71:AA71,1)</f>
        <v>290</v>
      </c>
      <c r="E96" s="497">
        <v>1</v>
      </c>
      <c r="F96" s="102"/>
    </row>
    <row r="97" spans="3:12" ht="12.6" thickBot="1" x14ac:dyDescent="0.3">
      <c r="D97" s="103"/>
      <c r="E97" s="104"/>
      <c r="F97" s="105"/>
    </row>
    <row r="105" spans="3:12" x14ac:dyDescent="0.25">
      <c r="C105" s="82" t="s">
        <v>72</v>
      </c>
      <c r="D105" s="76"/>
      <c r="F105" s="76"/>
      <c r="J105" s="76"/>
      <c r="L105" s="76"/>
    </row>
    <row r="106" spans="3:12" x14ac:dyDescent="0.25">
      <c r="D106" s="81" t="str">
        <f>C5</f>
        <v>Saltburn &amp; Marske</v>
      </c>
      <c r="E106" s="76" t="str">
        <f>G5</f>
        <v>Eston</v>
      </c>
      <c r="F106" s="76" t="str">
        <f>K5</f>
        <v>Stokesley</v>
      </c>
      <c r="G106" s="76" t="str">
        <f>O5</f>
        <v>Thirsk WH</v>
      </c>
      <c r="H106" s="76" t="str">
        <f>W5</f>
        <v>Northallerton</v>
      </c>
      <c r="I106" s="76" t="str">
        <f>AA5</f>
        <v>Thornaby</v>
      </c>
      <c r="J106" s="76"/>
      <c r="L106" s="76"/>
    </row>
    <row r="107" spans="3:12" x14ac:dyDescent="0.25">
      <c r="C107" s="76" t="s">
        <v>67</v>
      </c>
      <c r="D107" s="81">
        <f t="shared" ref="D107:D112" si="26">D77</f>
        <v>11</v>
      </c>
      <c r="E107" s="76">
        <f t="shared" ref="E107:E112" si="27">H77</f>
        <v>10</v>
      </c>
      <c r="F107" s="76">
        <f t="shared" ref="F107:F112" si="28">L77</f>
        <v>15</v>
      </c>
      <c r="G107" s="76">
        <f t="shared" ref="G107:G112" si="29">P77</f>
        <v>22</v>
      </c>
      <c r="H107" s="76">
        <f>X77</f>
        <v>2</v>
      </c>
      <c r="I107" s="76">
        <f>AB77</f>
        <v>1</v>
      </c>
      <c r="J107" s="76"/>
      <c r="L107" s="76"/>
    </row>
    <row r="108" spans="3:12" x14ac:dyDescent="0.25">
      <c r="C108" s="76" t="s">
        <v>68</v>
      </c>
      <c r="D108" s="81">
        <f t="shared" si="26"/>
        <v>7</v>
      </c>
      <c r="E108" s="76">
        <f t="shared" si="27"/>
        <v>17</v>
      </c>
      <c r="F108" s="76">
        <f t="shared" si="28"/>
        <v>24</v>
      </c>
      <c r="G108" s="76">
        <f t="shared" si="29"/>
        <v>9</v>
      </c>
      <c r="H108" s="76">
        <f t="shared" ref="H108:H110" si="30">X78</f>
        <v>1</v>
      </c>
      <c r="I108" s="76">
        <f t="shared" ref="I108:I115" si="31">AB78</f>
        <v>3</v>
      </c>
      <c r="J108" s="76"/>
      <c r="L108" s="76"/>
    </row>
    <row r="109" spans="3:12" x14ac:dyDescent="0.25">
      <c r="C109" s="76" t="s">
        <v>69</v>
      </c>
      <c r="D109" s="81">
        <f t="shared" si="26"/>
        <v>5</v>
      </c>
      <c r="E109" s="76">
        <f t="shared" si="27"/>
        <v>18</v>
      </c>
      <c r="F109" s="76">
        <f t="shared" si="28"/>
        <v>15</v>
      </c>
      <c r="G109" s="76">
        <f t="shared" si="29"/>
        <v>15</v>
      </c>
      <c r="H109" s="76">
        <f t="shared" si="30"/>
        <v>4</v>
      </c>
      <c r="I109" s="76">
        <f t="shared" si="31"/>
        <v>4</v>
      </c>
      <c r="J109" s="76"/>
      <c r="L109" s="76"/>
    </row>
    <row r="110" spans="3:12" x14ac:dyDescent="0.25">
      <c r="C110" s="76" t="s">
        <v>70</v>
      </c>
      <c r="D110" s="81">
        <f t="shared" si="26"/>
        <v>14</v>
      </c>
      <c r="E110" s="76">
        <f t="shared" si="27"/>
        <v>7</v>
      </c>
      <c r="F110" s="76">
        <f t="shared" si="28"/>
        <v>6</v>
      </c>
      <c r="G110" s="76">
        <f t="shared" si="29"/>
        <v>5</v>
      </c>
      <c r="H110" s="76">
        <f t="shared" si="30"/>
        <v>18</v>
      </c>
      <c r="I110" s="76">
        <f t="shared" si="31"/>
        <v>10</v>
      </c>
      <c r="J110" s="76"/>
      <c r="L110" s="76"/>
    </row>
    <row r="111" spans="3:12" x14ac:dyDescent="0.25">
      <c r="C111" s="76" t="s">
        <v>1736</v>
      </c>
      <c r="D111" s="81">
        <f t="shared" si="26"/>
        <v>8</v>
      </c>
      <c r="E111" s="76">
        <f t="shared" si="27"/>
        <v>5</v>
      </c>
      <c r="F111" s="76">
        <f t="shared" si="28"/>
        <v>1</v>
      </c>
      <c r="G111" s="76">
        <f t="shared" si="29"/>
        <v>3</v>
      </c>
      <c r="H111" s="76">
        <f t="shared" ref="H111" si="32">X81</f>
        <v>26</v>
      </c>
      <c r="I111" s="76">
        <f t="shared" si="31"/>
        <v>16</v>
      </c>
      <c r="J111" s="76"/>
      <c r="L111" s="76"/>
    </row>
    <row r="112" spans="3:12" x14ac:dyDescent="0.25">
      <c r="C112" s="76" t="s">
        <v>1996</v>
      </c>
      <c r="D112" s="81">
        <f t="shared" si="26"/>
        <v>12</v>
      </c>
      <c r="E112" s="76">
        <f t="shared" si="27"/>
        <v>0</v>
      </c>
      <c r="F112" s="76">
        <f t="shared" si="28"/>
        <v>0</v>
      </c>
      <c r="G112" s="76">
        <f t="shared" si="29"/>
        <v>5</v>
      </c>
      <c r="H112" s="76">
        <f t="shared" ref="H112" si="33">X82</f>
        <v>8</v>
      </c>
      <c r="I112" s="76">
        <f t="shared" si="31"/>
        <v>13</v>
      </c>
      <c r="J112" s="76"/>
      <c r="L112" s="76"/>
    </row>
    <row r="113" spans="3:12" x14ac:dyDescent="0.25">
      <c r="C113" s="76" t="s">
        <v>25</v>
      </c>
      <c r="D113" s="81">
        <f t="shared" ref="D113:D115" si="34">D83</f>
        <v>4</v>
      </c>
      <c r="E113" s="76">
        <f t="shared" ref="E113:E115" si="35">H83</f>
        <v>4</v>
      </c>
      <c r="F113" s="76">
        <f t="shared" ref="F113:F115" si="36">L83</f>
        <v>0</v>
      </c>
      <c r="G113" s="76">
        <f t="shared" ref="G113:G115" si="37">P83</f>
        <v>2</v>
      </c>
      <c r="H113" s="76">
        <f>X81</f>
        <v>26</v>
      </c>
      <c r="I113" s="76">
        <f t="shared" si="31"/>
        <v>14</v>
      </c>
      <c r="J113" s="76"/>
      <c r="L113" s="76"/>
    </row>
    <row r="114" spans="3:12" x14ac:dyDescent="0.25">
      <c r="C114" s="76" t="s">
        <v>27</v>
      </c>
      <c r="D114" s="81">
        <f t="shared" si="34"/>
        <v>0</v>
      </c>
      <c r="E114" s="76">
        <f t="shared" si="35"/>
        <v>0</v>
      </c>
      <c r="F114" s="76">
        <f t="shared" si="36"/>
        <v>0</v>
      </c>
      <c r="G114" s="76">
        <f t="shared" si="37"/>
        <v>0</v>
      </c>
      <c r="H114" s="76">
        <f>X83</f>
        <v>2</v>
      </c>
      <c r="I114" s="76">
        <f t="shared" si="31"/>
        <v>0</v>
      </c>
      <c r="J114" s="76"/>
      <c r="L114" s="76"/>
    </row>
    <row r="115" spans="3:12" x14ac:dyDescent="0.25">
      <c r="C115" s="76" t="s">
        <v>23</v>
      </c>
      <c r="D115" s="81">
        <f t="shared" si="34"/>
        <v>0</v>
      </c>
      <c r="E115" s="76">
        <f t="shared" si="35"/>
        <v>0</v>
      </c>
      <c r="F115" s="76">
        <f t="shared" si="36"/>
        <v>0</v>
      </c>
      <c r="G115" s="76">
        <f t="shared" si="37"/>
        <v>0</v>
      </c>
      <c r="H115" s="76">
        <f>X84</f>
        <v>0</v>
      </c>
      <c r="I115" s="76">
        <f t="shared" si="31"/>
        <v>0</v>
      </c>
      <c r="J115" s="76"/>
      <c r="L115" s="76"/>
    </row>
    <row r="116" spans="3:12" x14ac:dyDescent="0.25">
      <c r="D116" s="76"/>
      <c r="F116" s="76"/>
      <c r="J116" s="76"/>
      <c r="L116" s="76"/>
    </row>
    <row r="117" spans="3:12" x14ac:dyDescent="0.25">
      <c r="D117" s="76"/>
      <c r="F117" s="76"/>
      <c r="J117" s="76"/>
      <c r="L117" s="76"/>
    </row>
  </sheetData>
  <sortState xmlns:xlrd2="http://schemas.microsoft.com/office/spreadsheetml/2017/richdata2" ref="E91:E96">
    <sortCondition descending="1" ref="E91:E96"/>
  </sortState>
  <mergeCells count="34">
    <mergeCell ref="W72:Z72"/>
    <mergeCell ref="AA5:AD5"/>
    <mergeCell ref="AA6:AD6"/>
    <mergeCell ref="A71:B71"/>
    <mergeCell ref="C71:F71"/>
    <mergeCell ref="G71:J71"/>
    <mergeCell ref="K71:N71"/>
    <mergeCell ref="O71:R71"/>
    <mergeCell ref="W5:Z5"/>
    <mergeCell ref="W6:Z6"/>
    <mergeCell ref="W71:Z71"/>
    <mergeCell ref="A72:B72"/>
    <mergeCell ref="AA71:AD71"/>
    <mergeCell ref="AA72:AD72"/>
    <mergeCell ref="S72:V72"/>
    <mergeCell ref="A1:R1"/>
    <mergeCell ref="J3:K3"/>
    <mergeCell ref="A5:B5"/>
    <mergeCell ref="C5:F5"/>
    <mergeCell ref="G5:J5"/>
    <mergeCell ref="K5:N5"/>
    <mergeCell ref="O5:R5"/>
    <mergeCell ref="C73:F73"/>
    <mergeCell ref="G73:J73"/>
    <mergeCell ref="K73:N73"/>
    <mergeCell ref="O73:R73"/>
    <mergeCell ref="C6:F6"/>
    <mergeCell ref="G6:J6"/>
    <mergeCell ref="K6:N6"/>
    <mergeCell ref="O6:R6"/>
    <mergeCell ref="C72:F72"/>
    <mergeCell ref="G72:J72"/>
    <mergeCell ref="K72:N72"/>
    <mergeCell ref="O72:R72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8" max="16383" man="1"/>
  </rowBreaks>
  <ignoredErrors>
    <ignoredError sqref="A8:R8 A69:B69 A64:B64 F64 J64 N64 R64 A65:B65 F65 J65 N65 R65 A66:B66 F66 J66 N66 R66 A67:B67 F67 J67 N67 R67 A68:B68 F68 J68 N68 R68 R69 F69 J69 N69 A9:B9 F9 J9 N9 R9:R10 A10:B63 F10 J10 N10 F41:F63 F40 R12:R63 F18:F39 J12:J63 N12:N63 F12:F15 F16 F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RowHeight="13.2" x14ac:dyDescent="0.25"/>
  <cols>
    <col min="1" max="1" width="9" style="10" customWidth="1"/>
    <col min="2" max="2" width="103.33203125" customWidth="1"/>
  </cols>
  <sheetData>
    <row r="1" spans="1:2" ht="20.399999999999999" x14ac:dyDescent="0.25">
      <c r="A1" s="54" t="s">
        <v>261</v>
      </c>
      <c r="B1" s="36" t="s">
        <v>181</v>
      </c>
    </row>
    <row r="2" spans="1:2" x14ac:dyDescent="0.25">
      <c r="A2" s="37">
        <v>4.4000000000000004</v>
      </c>
      <c r="B2" s="38" t="s">
        <v>182</v>
      </c>
    </row>
    <row r="3" spans="1:2" x14ac:dyDescent="0.25">
      <c r="A3" s="43"/>
      <c r="B3" s="39"/>
    </row>
    <row r="4" spans="1:2" ht="20.399999999999999" x14ac:dyDescent="0.25">
      <c r="A4" s="54" t="s">
        <v>262</v>
      </c>
      <c r="B4" s="36" t="s">
        <v>183</v>
      </c>
    </row>
    <row r="5" spans="1:2" x14ac:dyDescent="0.25">
      <c r="A5" s="37">
        <v>5.2</v>
      </c>
      <c r="B5" s="38" t="s">
        <v>184</v>
      </c>
    </row>
    <row r="6" spans="1:2" x14ac:dyDescent="0.25">
      <c r="A6" s="37" t="s">
        <v>152</v>
      </c>
      <c r="B6" s="38" t="s">
        <v>185</v>
      </c>
    </row>
    <row r="7" spans="1:2" x14ac:dyDescent="0.25">
      <c r="A7" s="37" t="s">
        <v>153</v>
      </c>
      <c r="B7" s="38" t="s">
        <v>186</v>
      </c>
    </row>
    <row r="8" spans="1:2" x14ac:dyDescent="0.25">
      <c r="A8" s="43"/>
      <c r="B8" s="39"/>
    </row>
    <row r="9" spans="1:2" ht="20.399999999999999" x14ac:dyDescent="0.25">
      <c r="A9" s="54" t="s">
        <v>263</v>
      </c>
      <c r="B9" s="36" t="s">
        <v>187</v>
      </c>
    </row>
    <row r="10" spans="1:2" x14ac:dyDescent="0.25">
      <c r="A10" s="37">
        <v>6.2</v>
      </c>
      <c r="B10" s="38" t="s">
        <v>188</v>
      </c>
    </row>
    <row r="11" spans="1:2" x14ac:dyDescent="0.25">
      <c r="A11" s="37" t="s">
        <v>239</v>
      </c>
      <c r="B11" s="38" t="s">
        <v>185</v>
      </c>
    </row>
    <row r="12" spans="1:2" x14ac:dyDescent="0.25">
      <c r="A12" s="37" t="s">
        <v>240</v>
      </c>
      <c r="B12" s="38" t="s">
        <v>189</v>
      </c>
    </row>
    <row r="13" spans="1:2" x14ac:dyDescent="0.25">
      <c r="A13" s="37" t="s">
        <v>149</v>
      </c>
      <c r="B13" s="38" t="s">
        <v>190</v>
      </c>
    </row>
    <row r="14" spans="1:2" x14ac:dyDescent="0.25">
      <c r="A14" s="37" t="s">
        <v>150</v>
      </c>
      <c r="B14" s="38" t="s">
        <v>191</v>
      </c>
    </row>
    <row r="15" spans="1:2" x14ac:dyDescent="0.25">
      <c r="A15" s="37" t="s">
        <v>151</v>
      </c>
      <c r="B15" s="38" t="s">
        <v>192</v>
      </c>
    </row>
    <row r="16" spans="1:2" x14ac:dyDescent="0.25">
      <c r="A16" s="37" t="s">
        <v>241</v>
      </c>
      <c r="B16" s="38" t="s">
        <v>193</v>
      </c>
    </row>
    <row r="17" spans="1:2" x14ac:dyDescent="0.25">
      <c r="A17" s="37">
        <v>6.5</v>
      </c>
      <c r="B17" s="38" t="s">
        <v>194</v>
      </c>
    </row>
    <row r="18" spans="1:2" x14ac:dyDescent="0.25">
      <c r="A18" s="43"/>
      <c r="B18" s="39"/>
    </row>
    <row r="19" spans="1:2" ht="30.6" x14ac:dyDescent="0.25">
      <c r="A19" s="54" t="s">
        <v>264</v>
      </c>
      <c r="B19" s="36" t="s">
        <v>195</v>
      </c>
    </row>
    <row r="20" spans="1:2" x14ac:dyDescent="0.25">
      <c r="A20" s="37" t="s">
        <v>154</v>
      </c>
      <c r="B20" s="38" t="s">
        <v>196</v>
      </c>
    </row>
    <row r="21" spans="1:2" x14ac:dyDescent="0.25">
      <c r="A21" s="37" t="s">
        <v>155</v>
      </c>
      <c r="B21" s="38" t="s">
        <v>197</v>
      </c>
    </row>
    <row r="22" spans="1:2" x14ac:dyDescent="0.25">
      <c r="A22" s="37" t="s">
        <v>156</v>
      </c>
      <c r="B22" s="38" t="s">
        <v>198</v>
      </c>
    </row>
    <row r="23" spans="1:2" x14ac:dyDescent="0.25">
      <c r="A23" s="37" t="s">
        <v>157</v>
      </c>
      <c r="B23" s="38" t="s">
        <v>199</v>
      </c>
    </row>
    <row r="24" spans="1:2" x14ac:dyDescent="0.25">
      <c r="A24" s="37" t="s">
        <v>158</v>
      </c>
      <c r="B24" s="38" t="s">
        <v>200</v>
      </c>
    </row>
    <row r="25" spans="1:2" x14ac:dyDescent="0.25">
      <c r="A25" s="37" t="s">
        <v>159</v>
      </c>
      <c r="B25" s="38" t="s">
        <v>201</v>
      </c>
    </row>
    <row r="26" spans="1:2" x14ac:dyDescent="0.25">
      <c r="A26" s="37" t="s">
        <v>160</v>
      </c>
      <c r="B26" s="38" t="s">
        <v>202</v>
      </c>
    </row>
    <row r="27" spans="1:2" x14ac:dyDescent="0.25">
      <c r="A27" s="37" t="s">
        <v>161</v>
      </c>
      <c r="B27" s="38" t="s">
        <v>203</v>
      </c>
    </row>
    <row r="28" spans="1:2" x14ac:dyDescent="0.25">
      <c r="A28" s="37" t="s">
        <v>162</v>
      </c>
      <c r="B28" s="38" t="s">
        <v>204</v>
      </c>
    </row>
    <row r="29" spans="1:2" x14ac:dyDescent="0.25">
      <c r="A29" s="37" t="s">
        <v>163</v>
      </c>
      <c r="B29" s="38" t="s">
        <v>205</v>
      </c>
    </row>
    <row r="30" spans="1:2" x14ac:dyDescent="0.25">
      <c r="A30" s="37" t="s">
        <v>164</v>
      </c>
      <c r="B30" s="38" t="s">
        <v>206</v>
      </c>
    </row>
    <row r="31" spans="1:2" x14ac:dyDescent="0.25">
      <c r="A31" s="37" t="s">
        <v>165</v>
      </c>
      <c r="B31" s="38" t="s">
        <v>207</v>
      </c>
    </row>
    <row r="32" spans="1:2" x14ac:dyDescent="0.25">
      <c r="A32" s="37">
        <v>7.6</v>
      </c>
      <c r="B32" s="38" t="s">
        <v>208</v>
      </c>
    </row>
    <row r="33" spans="1:2" x14ac:dyDescent="0.25">
      <c r="A33" s="43"/>
      <c r="B33" s="39"/>
    </row>
    <row r="34" spans="1:2" ht="20.399999999999999" x14ac:dyDescent="0.25">
      <c r="A34" s="54" t="s">
        <v>265</v>
      </c>
      <c r="B34" s="36" t="s">
        <v>209</v>
      </c>
    </row>
    <row r="35" spans="1:2" x14ac:dyDescent="0.25">
      <c r="A35" s="37">
        <v>8.1</v>
      </c>
      <c r="B35" s="38" t="s">
        <v>198</v>
      </c>
    </row>
    <row r="36" spans="1:2" x14ac:dyDescent="0.25">
      <c r="A36" s="37" t="s">
        <v>166</v>
      </c>
      <c r="B36" s="38" t="s">
        <v>210</v>
      </c>
    </row>
    <row r="37" spans="1:2" x14ac:dyDescent="0.25">
      <c r="A37" s="37" t="s">
        <v>167</v>
      </c>
      <c r="B37" s="38" t="s">
        <v>211</v>
      </c>
    </row>
    <row r="38" spans="1:2" x14ac:dyDescent="0.25">
      <c r="A38" s="37" t="s">
        <v>168</v>
      </c>
      <c r="B38" s="38" t="s">
        <v>212</v>
      </c>
    </row>
    <row r="39" spans="1:2" x14ac:dyDescent="0.25">
      <c r="A39" s="37" t="s">
        <v>169</v>
      </c>
      <c r="B39" s="38" t="s">
        <v>213</v>
      </c>
    </row>
    <row r="40" spans="1:2" x14ac:dyDescent="0.25">
      <c r="A40" s="37">
        <v>8.4</v>
      </c>
      <c r="B40" s="38" t="s">
        <v>208</v>
      </c>
    </row>
    <row r="41" spans="1:2" x14ac:dyDescent="0.25">
      <c r="A41" s="37" t="s">
        <v>170</v>
      </c>
      <c r="B41" s="38" t="s">
        <v>214</v>
      </c>
    </row>
    <row r="42" spans="1:2" x14ac:dyDescent="0.25">
      <c r="A42" s="37" t="s">
        <v>171</v>
      </c>
      <c r="B42" s="38" t="s">
        <v>185</v>
      </c>
    </row>
    <row r="43" spans="1:2" x14ac:dyDescent="0.25">
      <c r="A43" s="37" t="s">
        <v>177</v>
      </c>
      <c r="B43" s="38" t="s">
        <v>215</v>
      </c>
    </row>
    <row r="44" spans="1:2" x14ac:dyDescent="0.25">
      <c r="A44" s="43"/>
      <c r="B44" s="39"/>
    </row>
    <row r="45" spans="1:2" ht="20.399999999999999" x14ac:dyDescent="0.25">
      <c r="A45" s="54" t="s">
        <v>266</v>
      </c>
      <c r="B45" s="36" t="s">
        <v>216</v>
      </c>
    </row>
    <row r="46" spans="1:2" x14ac:dyDescent="0.25">
      <c r="A46" s="37">
        <v>5.0999999999999996</v>
      </c>
      <c r="B46" s="38" t="s">
        <v>217</v>
      </c>
    </row>
    <row r="47" spans="1:2" x14ac:dyDescent="0.25">
      <c r="A47" s="37">
        <v>9.1</v>
      </c>
      <c r="B47" s="38" t="s">
        <v>218</v>
      </c>
    </row>
    <row r="48" spans="1:2" x14ac:dyDescent="0.25">
      <c r="A48" s="44">
        <v>9.1999999999999993</v>
      </c>
      <c r="B48" s="38" t="s">
        <v>219</v>
      </c>
    </row>
    <row r="49" spans="1:2" x14ac:dyDescent="0.25">
      <c r="A49" s="37">
        <v>9.3000000000000007</v>
      </c>
      <c r="B49" s="38" t="s">
        <v>220</v>
      </c>
    </row>
    <row r="50" spans="1:2" x14ac:dyDescent="0.25">
      <c r="A50" s="37">
        <v>9.4</v>
      </c>
      <c r="B50" s="40" t="s">
        <v>221</v>
      </c>
    </row>
    <row r="51" spans="1:2" x14ac:dyDescent="0.25">
      <c r="A51" s="43"/>
      <c r="B51" s="39"/>
    </row>
    <row r="52" spans="1:2" ht="20.399999999999999" x14ac:dyDescent="0.25">
      <c r="A52" s="54" t="s">
        <v>267</v>
      </c>
      <c r="B52" s="36" t="s">
        <v>222</v>
      </c>
    </row>
    <row r="53" spans="1:2" x14ac:dyDescent="0.25">
      <c r="A53" s="37">
        <v>10.199999999999999</v>
      </c>
      <c r="B53" s="38" t="s">
        <v>223</v>
      </c>
    </row>
    <row r="54" spans="1:2" x14ac:dyDescent="0.25">
      <c r="A54" s="37">
        <v>10.4</v>
      </c>
      <c r="B54" s="38" t="s">
        <v>224</v>
      </c>
    </row>
    <row r="55" spans="1:2" x14ac:dyDescent="0.25">
      <c r="A55" s="37" t="s">
        <v>175</v>
      </c>
      <c r="B55" s="38" t="s">
        <v>225</v>
      </c>
    </row>
    <row r="56" spans="1:2" x14ac:dyDescent="0.25">
      <c r="A56" s="37" t="s">
        <v>176</v>
      </c>
      <c r="B56" s="38" t="s">
        <v>226</v>
      </c>
    </row>
    <row r="57" spans="1:2" x14ac:dyDescent="0.25">
      <c r="A57" s="37">
        <v>10.6</v>
      </c>
      <c r="B57" s="38" t="s">
        <v>227</v>
      </c>
    </row>
    <row r="58" spans="1:2" x14ac:dyDescent="0.25">
      <c r="A58" s="37">
        <v>10.7</v>
      </c>
      <c r="B58" s="38" t="s">
        <v>228</v>
      </c>
    </row>
    <row r="59" spans="1:2" x14ac:dyDescent="0.25">
      <c r="A59" s="44">
        <v>10.8</v>
      </c>
      <c r="B59" s="38" t="s">
        <v>229</v>
      </c>
    </row>
    <row r="60" spans="1:2" x14ac:dyDescent="0.25">
      <c r="A60" s="37">
        <v>10.9</v>
      </c>
      <c r="B60" s="38" t="s">
        <v>230</v>
      </c>
    </row>
    <row r="61" spans="1:2" x14ac:dyDescent="0.25">
      <c r="A61" s="41">
        <v>10.11</v>
      </c>
      <c r="B61" s="38" t="s">
        <v>231</v>
      </c>
    </row>
    <row r="62" spans="1:2" x14ac:dyDescent="0.25">
      <c r="A62" s="41">
        <v>10.119999999999999</v>
      </c>
      <c r="B62" s="38" t="s">
        <v>232</v>
      </c>
    </row>
    <row r="63" spans="1:2" x14ac:dyDescent="0.25">
      <c r="A63" s="41">
        <v>10.130000000000001</v>
      </c>
      <c r="B63" s="38" t="s">
        <v>233</v>
      </c>
    </row>
    <row r="64" spans="1:2" x14ac:dyDescent="0.25">
      <c r="A64" s="41">
        <v>10.14</v>
      </c>
      <c r="B64" s="38" t="s">
        <v>234</v>
      </c>
    </row>
    <row r="65" spans="1:2" x14ac:dyDescent="0.25">
      <c r="A65" s="41">
        <v>10.15</v>
      </c>
      <c r="B65" s="38" t="s">
        <v>235</v>
      </c>
    </row>
    <row r="66" spans="1:2" x14ac:dyDescent="0.25">
      <c r="A66" s="41">
        <v>10.17</v>
      </c>
      <c r="B66" s="38" t="s">
        <v>236</v>
      </c>
    </row>
    <row r="67" spans="1:2" x14ac:dyDescent="0.25">
      <c r="A67" s="45"/>
      <c r="B67" s="42"/>
    </row>
    <row r="68" spans="1:2" ht="20.399999999999999" x14ac:dyDescent="0.25">
      <c r="A68" s="54" t="s">
        <v>268</v>
      </c>
      <c r="B68" s="36" t="s">
        <v>237</v>
      </c>
    </row>
    <row r="69" spans="1:2" x14ac:dyDescent="0.25">
      <c r="A69" s="37">
        <v>15.2</v>
      </c>
      <c r="B69" s="38" t="s">
        <v>238</v>
      </c>
    </row>
  </sheetData>
  <phoneticPr fontId="1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D6" sqref="D6"/>
    </sheetView>
  </sheetViews>
  <sheetFormatPr defaultRowHeight="13.2" x14ac:dyDescent="0.25"/>
  <sheetData>
    <row r="1" spans="1:1" x14ac:dyDescent="0.25">
      <c r="A1" t="str">
        <f>"Moors 2023-24 - 4NE231911,Redcar,281023,31"</f>
        <v>Moors 2023-24 - 4NE231911,Redcar,281023,31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filterMode="1"/>
  <dimension ref="A1:H161"/>
  <sheetViews>
    <sheetView topLeftCell="A16" workbookViewId="0">
      <selection activeCell="A96" sqref="A96"/>
    </sheetView>
  </sheetViews>
  <sheetFormatPr defaultRowHeight="13.2" x14ac:dyDescent="0.25"/>
  <sheetData>
    <row r="1" spans="1:8" s="21" customFormat="1" x14ac:dyDescent="0.25">
      <c r="A1" s="21" t="s">
        <v>903</v>
      </c>
      <c r="F1" s="21" t="s">
        <v>904</v>
      </c>
      <c r="G1" s="21" t="s">
        <v>905</v>
      </c>
      <c r="H1" s="21" t="s">
        <v>906</v>
      </c>
    </row>
    <row r="2" spans="1:8" x14ac:dyDescent="0.25">
      <c r="A2">
        <f>'Lane 1 Team Sheet'!AK6</f>
        <v>0</v>
      </c>
      <c r="F2" t="e">
        <f>FIND(",X,",A2)</f>
        <v>#VALUE!</v>
      </c>
      <c r="G2" t="e">
        <f>FIND(",DQ,",A2)</f>
        <v>#VALUE!</v>
      </c>
      <c r="H2" t="e">
        <f>FIND(",DNS,",A2)</f>
        <v>#VALUE!</v>
      </c>
    </row>
    <row r="3" spans="1:8" x14ac:dyDescent="0.25">
      <c r="A3">
        <f>'Lane 1 Team Sheet'!AK7</f>
        <v>0</v>
      </c>
      <c r="F3" t="e">
        <f t="shared" ref="F3:F66" si="0">FIND(",X,",A3)</f>
        <v>#VALUE!</v>
      </c>
      <c r="G3" t="e">
        <f t="shared" ref="G3:G66" si="1">FIND(",DQ,",A3)</f>
        <v>#VALUE!</v>
      </c>
      <c r="H3" t="e">
        <f t="shared" ref="H3:H66" si="2">FIND(",DNS,",A3)</f>
        <v>#VALUE!</v>
      </c>
    </row>
    <row r="4" spans="1:8" x14ac:dyDescent="0.25">
      <c r="A4">
        <f>'Lane 1 Team Sheet'!AK8</f>
        <v>0</v>
      </c>
      <c r="F4" t="e">
        <f t="shared" si="0"/>
        <v>#VALUE!</v>
      </c>
      <c r="G4" t="e">
        <f t="shared" si="1"/>
        <v>#VALUE!</v>
      </c>
      <c r="H4" t="e">
        <f t="shared" si="2"/>
        <v>#VALUE!</v>
      </c>
    </row>
    <row r="5" spans="1:8" x14ac:dyDescent="0.25">
      <c r="A5">
        <f>'Lane 1 Team Sheet'!AK9</f>
        <v>0</v>
      </c>
      <c r="F5" t="e">
        <f t="shared" si="0"/>
        <v>#VALUE!</v>
      </c>
      <c r="G5" t="e">
        <f t="shared" si="1"/>
        <v>#VALUE!</v>
      </c>
      <c r="H5" t="e">
        <f t="shared" si="2"/>
        <v>#VALUE!</v>
      </c>
    </row>
    <row r="6" spans="1:8" x14ac:dyDescent="0.25">
      <c r="A6">
        <f>'Lane 1 Team Sheet'!AK10</f>
        <v>0</v>
      </c>
      <c r="F6" t="e">
        <f t="shared" si="0"/>
        <v>#VALUE!</v>
      </c>
      <c r="G6" t="e">
        <f t="shared" si="1"/>
        <v>#VALUE!</v>
      </c>
      <c r="H6" t="e">
        <f t="shared" si="2"/>
        <v>#VALUE!</v>
      </c>
    </row>
    <row r="7" spans="1:8" x14ac:dyDescent="0.25">
      <c r="A7">
        <f>'Lane 1 Team Sheet'!AK11</f>
        <v>0</v>
      </c>
      <c r="F7" t="e">
        <f t="shared" si="0"/>
        <v>#VALUE!</v>
      </c>
      <c r="G7" t="e">
        <f t="shared" si="1"/>
        <v>#VALUE!</v>
      </c>
      <c r="H7" t="e">
        <f t="shared" si="2"/>
        <v>#VALUE!</v>
      </c>
    </row>
    <row r="8" spans="1:8" x14ac:dyDescent="0.25">
      <c r="A8">
        <f>'Lane 1 Team Sheet'!AK12</f>
        <v>0</v>
      </c>
      <c r="F8" t="e">
        <f t="shared" si="0"/>
        <v>#VALUE!</v>
      </c>
      <c r="G8" t="e">
        <f t="shared" si="1"/>
        <v>#VALUE!</v>
      </c>
      <c r="H8" t="e">
        <f t="shared" si="2"/>
        <v>#VALUE!</v>
      </c>
    </row>
    <row r="9" spans="1:8" x14ac:dyDescent="0.25">
      <c r="A9">
        <f>'Lane 1 Team Sheet'!AK13</f>
        <v>0</v>
      </c>
      <c r="F9" t="e">
        <f t="shared" si="0"/>
        <v>#VALUE!</v>
      </c>
      <c r="G9" t="e">
        <f t="shared" si="1"/>
        <v>#VALUE!</v>
      </c>
      <c r="H9" t="e">
        <f t="shared" si="2"/>
        <v>#VALUE!</v>
      </c>
    </row>
    <row r="10" spans="1:8" x14ac:dyDescent="0.25">
      <c r="A10">
        <f>'Lane 1 Team Sheet'!AK14</f>
        <v>0</v>
      </c>
      <c r="F10" t="e">
        <f t="shared" si="0"/>
        <v>#VALUE!</v>
      </c>
      <c r="G10" t="e">
        <f t="shared" si="1"/>
        <v>#VALUE!</v>
      </c>
      <c r="H10" t="e">
        <f t="shared" si="2"/>
        <v>#VALUE!</v>
      </c>
    </row>
    <row r="11" spans="1:8" x14ac:dyDescent="0.25">
      <c r="A11">
        <f>'Lane 1 Team Sheet'!AK15</f>
        <v>0</v>
      </c>
      <c r="F11" t="e">
        <f t="shared" si="0"/>
        <v>#VALUE!</v>
      </c>
      <c r="G11" t="e">
        <f t="shared" si="1"/>
        <v>#VALUE!</v>
      </c>
      <c r="H11" t="e">
        <f t="shared" si="2"/>
        <v>#VALUE!</v>
      </c>
    </row>
    <row r="12" spans="1:8" x14ac:dyDescent="0.25">
      <c r="A12">
        <f>'Lane 1 Team Sheet'!AK16</f>
        <v>0</v>
      </c>
      <c r="F12" t="e">
        <f t="shared" si="0"/>
        <v>#VALUE!</v>
      </c>
      <c r="G12" t="e">
        <f t="shared" si="1"/>
        <v>#VALUE!</v>
      </c>
      <c r="H12" t="e">
        <f t="shared" si="2"/>
        <v>#VALUE!</v>
      </c>
    </row>
    <row r="13" spans="1:8" x14ac:dyDescent="0.25">
      <c r="A13">
        <f>'Lane 1 Team Sheet'!AK17</f>
        <v>0</v>
      </c>
      <c r="F13" t="e">
        <f t="shared" si="0"/>
        <v>#VALUE!</v>
      </c>
      <c r="G13" t="e">
        <f t="shared" si="1"/>
        <v>#VALUE!</v>
      </c>
      <c r="H13" t="e">
        <f t="shared" si="2"/>
        <v>#VALUE!</v>
      </c>
    </row>
    <row r="14" spans="1:8" x14ac:dyDescent="0.25">
      <c r="A14">
        <f>'Lane 1 Team Sheet'!AK18</f>
        <v>0</v>
      </c>
      <c r="F14" t="e">
        <f t="shared" si="0"/>
        <v>#VALUE!</v>
      </c>
      <c r="G14" t="e">
        <f t="shared" si="1"/>
        <v>#VALUE!</v>
      </c>
      <c r="H14" t="e">
        <f t="shared" si="2"/>
        <v>#VALUE!</v>
      </c>
    </row>
    <row r="15" spans="1:8" x14ac:dyDescent="0.25">
      <c r="A15">
        <f>'Lane 1 Team Sheet'!AK19</f>
        <v>0</v>
      </c>
      <c r="F15" t="e">
        <f t="shared" si="0"/>
        <v>#VALUE!</v>
      </c>
      <c r="G15" t="e">
        <f t="shared" si="1"/>
        <v>#VALUE!</v>
      </c>
      <c r="H15" t="e">
        <f t="shared" si="2"/>
        <v>#VALUE!</v>
      </c>
    </row>
    <row r="16" spans="1:8" x14ac:dyDescent="0.25">
      <c r="A16">
        <f>'Lane 1 Team Sheet'!AK20</f>
        <v>0</v>
      </c>
      <c r="F16" t="e">
        <f t="shared" si="0"/>
        <v>#VALUE!</v>
      </c>
      <c r="G16" t="e">
        <f t="shared" si="1"/>
        <v>#VALUE!</v>
      </c>
      <c r="H16" t="e">
        <f t="shared" si="2"/>
        <v>#VALUE!</v>
      </c>
    </row>
    <row r="17" spans="1:8" x14ac:dyDescent="0.25">
      <c r="A17">
        <f>'Lane 1 Team Sheet'!AK21</f>
        <v>0</v>
      </c>
      <c r="F17" t="e">
        <f t="shared" si="0"/>
        <v>#VALUE!</v>
      </c>
      <c r="G17" t="e">
        <f t="shared" si="1"/>
        <v>#VALUE!</v>
      </c>
      <c r="H17" t="e">
        <f t="shared" si="2"/>
        <v>#VALUE!</v>
      </c>
    </row>
    <row r="18" spans="1:8" x14ac:dyDescent="0.25">
      <c r="A18">
        <f>'Lane 1 Team Sheet'!AK22</f>
        <v>0</v>
      </c>
      <c r="F18" t="e">
        <f t="shared" si="0"/>
        <v>#VALUE!</v>
      </c>
      <c r="G18" t="e">
        <f t="shared" si="1"/>
        <v>#VALUE!</v>
      </c>
      <c r="H18" t="e">
        <f t="shared" si="2"/>
        <v>#VALUE!</v>
      </c>
    </row>
    <row r="19" spans="1:8" x14ac:dyDescent="0.25">
      <c r="A19">
        <f>'Lane 1 Team Sheet'!AK23</f>
        <v>0</v>
      </c>
      <c r="F19" t="e">
        <f t="shared" si="0"/>
        <v>#VALUE!</v>
      </c>
      <c r="G19" t="e">
        <f t="shared" si="1"/>
        <v>#VALUE!</v>
      </c>
      <c r="H19" t="e">
        <f t="shared" si="2"/>
        <v>#VALUE!</v>
      </c>
    </row>
    <row r="20" spans="1:8" x14ac:dyDescent="0.25">
      <c r="A20">
        <f>'Lane 1 Team Sheet'!AK24</f>
        <v>0</v>
      </c>
      <c r="F20" t="e">
        <f t="shared" si="0"/>
        <v>#VALUE!</v>
      </c>
      <c r="G20" t="e">
        <f t="shared" si="1"/>
        <v>#VALUE!</v>
      </c>
      <c r="H20" t="e">
        <f t="shared" si="2"/>
        <v>#VALUE!</v>
      </c>
    </row>
    <row r="21" spans="1:8" x14ac:dyDescent="0.25">
      <c r="A21">
        <f>'Lane 1 Team Sheet'!AK25</f>
        <v>0</v>
      </c>
      <c r="F21" t="e">
        <f t="shared" si="0"/>
        <v>#VALUE!</v>
      </c>
      <c r="G21" t="e">
        <f t="shared" si="1"/>
        <v>#VALUE!</v>
      </c>
      <c r="H21" t="e">
        <f t="shared" si="2"/>
        <v>#VALUE!</v>
      </c>
    </row>
    <row r="22" spans="1:8" x14ac:dyDescent="0.25">
      <c r="A22">
        <f>'Lane 1 Team Sheet'!AK26</f>
        <v>0</v>
      </c>
      <c r="F22" t="e">
        <f t="shared" si="0"/>
        <v>#VALUE!</v>
      </c>
      <c r="G22" t="e">
        <f t="shared" si="1"/>
        <v>#VALUE!</v>
      </c>
      <c r="H22" t="e">
        <f t="shared" si="2"/>
        <v>#VALUE!</v>
      </c>
    </row>
    <row r="23" spans="1:8" x14ac:dyDescent="0.25">
      <c r="A23">
        <f>'Lane 1 Team Sheet'!AK27</f>
        <v>0</v>
      </c>
      <c r="F23" t="e">
        <f t="shared" si="0"/>
        <v>#VALUE!</v>
      </c>
      <c r="G23" t="e">
        <f t="shared" si="1"/>
        <v>#VALUE!</v>
      </c>
      <c r="H23" t="e">
        <f t="shared" si="2"/>
        <v>#VALUE!</v>
      </c>
    </row>
    <row r="24" spans="1:8" x14ac:dyDescent="0.25">
      <c r="A24">
        <f>'Lane 1 Team Sheet'!AK28</f>
        <v>0</v>
      </c>
      <c r="F24" t="e">
        <f t="shared" si="0"/>
        <v>#VALUE!</v>
      </c>
      <c r="G24" t="e">
        <f t="shared" si="1"/>
        <v>#VALUE!</v>
      </c>
      <c r="H24" t="e">
        <f t="shared" si="2"/>
        <v>#VALUE!</v>
      </c>
    </row>
    <row r="25" spans="1:8" x14ac:dyDescent="0.25">
      <c r="A25">
        <f>'Lane 1 Team Sheet'!AK29</f>
        <v>0</v>
      </c>
      <c r="F25" t="e">
        <f t="shared" si="0"/>
        <v>#VALUE!</v>
      </c>
      <c r="G25" t="e">
        <f t="shared" si="1"/>
        <v>#VALUE!</v>
      </c>
      <c r="H25" t="e">
        <f t="shared" si="2"/>
        <v>#VALUE!</v>
      </c>
    </row>
    <row r="26" spans="1:8" x14ac:dyDescent="0.25">
      <c r="A26">
        <f>'Lane 1 Team Sheet'!AK30</f>
        <v>0</v>
      </c>
      <c r="F26" t="e">
        <f t="shared" si="0"/>
        <v>#VALUE!</v>
      </c>
      <c r="G26" t="e">
        <f t="shared" si="1"/>
        <v>#VALUE!</v>
      </c>
      <c r="H26" t="e">
        <f t="shared" si="2"/>
        <v>#VALUE!</v>
      </c>
    </row>
    <row r="27" spans="1:8" x14ac:dyDescent="0.25">
      <c r="A27">
        <f>'Lane 1 Team Sheet'!AK31</f>
        <v>0</v>
      </c>
      <c r="F27" t="e">
        <f t="shared" si="0"/>
        <v>#VALUE!</v>
      </c>
      <c r="G27" t="e">
        <f t="shared" si="1"/>
        <v>#VALUE!</v>
      </c>
      <c r="H27" t="e">
        <f t="shared" si="2"/>
        <v>#VALUE!</v>
      </c>
    </row>
    <row r="28" spans="1:8" x14ac:dyDescent="0.25">
      <c r="A28">
        <f>'Lane 1 Team Sheet'!AK32</f>
        <v>0</v>
      </c>
      <c r="F28" t="e">
        <f t="shared" si="0"/>
        <v>#VALUE!</v>
      </c>
      <c r="G28" t="e">
        <f t="shared" si="1"/>
        <v>#VALUE!</v>
      </c>
      <c r="H28" t="e">
        <f t="shared" si="2"/>
        <v>#VALUE!</v>
      </c>
    </row>
    <row r="29" spans="1:8" x14ac:dyDescent="0.25">
      <c r="A29">
        <f>'Lane 1 Team Sheet'!AK33</f>
        <v>0</v>
      </c>
      <c r="F29" t="e">
        <f t="shared" si="0"/>
        <v>#VALUE!</v>
      </c>
      <c r="G29" t="e">
        <f t="shared" si="1"/>
        <v>#VALUE!</v>
      </c>
      <c r="H29" t="e">
        <f t="shared" si="2"/>
        <v>#VALUE!</v>
      </c>
    </row>
    <row r="30" spans="1:8" x14ac:dyDescent="0.25">
      <c r="A30">
        <f>'Lane 1 Team Sheet'!AK34</f>
        <v>0</v>
      </c>
      <c r="F30" t="e">
        <f t="shared" si="0"/>
        <v>#VALUE!</v>
      </c>
      <c r="G30" t="e">
        <f t="shared" si="1"/>
        <v>#VALUE!</v>
      </c>
      <c r="H30" t="e">
        <f t="shared" si="2"/>
        <v>#VALUE!</v>
      </c>
    </row>
    <row r="31" spans="1:8" x14ac:dyDescent="0.25">
      <c r="A31">
        <f>'Lane 1 Team Sheet'!AK35</f>
        <v>0</v>
      </c>
      <c r="F31" t="e">
        <f t="shared" si="0"/>
        <v>#VALUE!</v>
      </c>
      <c r="G31" t="e">
        <f t="shared" si="1"/>
        <v>#VALUE!</v>
      </c>
      <c r="H31" t="e">
        <f t="shared" si="2"/>
        <v>#VALUE!</v>
      </c>
    </row>
    <row r="32" spans="1:8" x14ac:dyDescent="0.25">
      <c r="A32">
        <f>'Lane 1 Team Sheet'!AK36</f>
        <v>0</v>
      </c>
      <c r="F32" t="e">
        <f t="shared" si="0"/>
        <v>#VALUE!</v>
      </c>
      <c r="G32" t="e">
        <f t="shared" si="1"/>
        <v>#VALUE!</v>
      </c>
      <c r="H32" t="e">
        <f t="shared" si="2"/>
        <v>#VALUE!</v>
      </c>
    </row>
    <row r="33" spans="1:8" x14ac:dyDescent="0.25">
      <c r="A33">
        <f>'Lane 1 Team Sheet'!AK37</f>
        <v>0</v>
      </c>
      <c r="F33" t="e">
        <f t="shared" si="0"/>
        <v>#VALUE!</v>
      </c>
      <c r="G33" t="e">
        <f t="shared" si="1"/>
        <v>#VALUE!</v>
      </c>
      <c r="H33" t="e">
        <f t="shared" si="2"/>
        <v>#VALUE!</v>
      </c>
    </row>
    <row r="34" spans="1:8" x14ac:dyDescent="0.25">
      <c r="A34">
        <f>'Lane 2 Team Sheet'!AK6</f>
        <v>0</v>
      </c>
      <c r="F34" t="e">
        <f t="shared" si="0"/>
        <v>#VALUE!</v>
      </c>
      <c r="G34" t="e">
        <f t="shared" si="1"/>
        <v>#VALUE!</v>
      </c>
      <c r="H34" t="e">
        <f t="shared" si="2"/>
        <v>#VALUE!</v>
      </c>
    </row>
    <row r="35" spans="1:8" x14ac:dyDescent="0.25">
      <c r="A35">
        <f>'Lane 2 Team Sheet'!AK7</f>
        <v>0</v>
      </c>
      <c r="F35" t="e">
        <f t="shared" si="0"/>
        <v>#VALUE!</v>
      </c>
      <c r="G35" t="e">
        <f t="shared" si="1"/>
        <v>#VALUE!</v>
      </c>
      <c r="H35" t="e">
        <f t="shared" si="2"/>
        <v>#VALUE!</v>
      </c>
    </row>
    <row r="36" spans="1:8" x14ac:dyDescent="0.25">
      <c r="A36">
        <f>'Lane 2 Team Sheet'!AK8</f>
        <v>0</v>
      </c>
      <c r="F36" t="e">
        <f t="shared" si="0"/>
        <v>#VALUE!</v>
      </c>
      <c r="G36" t="e">
        <f t="shared" si="1"/>
        <v>#VALUE!</v>
      </c>
      <c r="H36" t="e">
        <f t="shared" si="2"/>
        <v>#VALUE!</v>
      </c>
    </row>
    <row r="37" spans="1:8" hidden="1" x14ac:dyDescent="0.25">
      <c r="A37">
        <f>'Lane 2 Team Sheet'!AK9</f>
        <v>0</v>
      </c>
      <c r="F37" t="e">
        <f t="shared" si="0"/>
        <v>#VALUE!</v>
      </c>
      <c r="G37" t="e">
        <f t="shared" si="1"/>
        <v>#VALUE!</v>
      </c>
      <c r="H37" t="e">
        <f t="shared" si="2"/>
        <v>#VALUE!</v>
      </c>
    </row>
    <row r="38" spans="1:8" x14ac:dyDescent="0.25">
      <c r="A38">
        <f>'Lane 2 Team Sheet'!AK10</f>
        <v>0</v>
      </c>
      <c r="F38" t="e">
        <f t="shared" si="0"/>
        <v>#VALUE!</v>
      </c>
      <c r="G38" t="e">
        <f t="shared" si="1"/>
        <v>#VALUE!</v>
      </c>
      <c r="H38" t="e">
        <f t="shared" si="2"/>
        <v>#VALUE!</v>
      </c>
    </row>
    <row r="39" spans="1:8" x14ac:dyDescent="0.25">
      <c r="A39">
        <f>'Lane 2 Team Sheet'!AK11</f>
        <v>0</v>
      </c>
      <c r="F39" t="e">
        <f t="shared" si="0"/>
        <v>#VALUE!</v>
      </c>
      <c r="G39" t="e">
        <f t="shared" si="1"/>
        <v>#VALUE!</v>
      </c>
      <c r="H39" t="e">
        <f t="shared" si="2"/>
        <v>#VALUE!</v>
      </c>
    </row>
    <row r="40" spans="1:8" x14ac:dyDescent="0.25">
      <c r="A40">
        <f>'Lane 2 Team Sheet'!AK12</f>
        <v>0</v>
      </c>
      <c r="F40" t="e">
        <f t="shared" si="0"/>
        <v>#VALUE!</v>
      </c>
      <c r="G40" t="e">
        <f t="shared" si="1"/>
        <v>#VALUE!</v>
      </c>
      <c r="H40" t="e">
        <f t="shared" si="2"/>
        <v>#VALUE!</v>
      </c>
    </row>
    <row r="41" spans="1:8" x14ac:dyDescent="0.25">
      <c r="A41">
        <f>'Lane 2 Team Sheet'!AK13</f>
        <v>0</v>
      </c>
      <c r="F41" t="e">
        <f t="shared" si="0"/>
        <v>#VALUE!</v>
      </c>
      <c r="G41" t="e">
        <f t="shared" si="1"/>
        <v>#VALUE!</v>
      </c>
      <c r="H41" t="e">
        <f t="shared" si="2"/>
        <v>#VALUE!</v>
      </c>
    </row>
    <row r="42" spans="1:8" x14ac:dyDescent="0.25">
      <c r="A42">
        <f>'Lane 2 Team Sheet'!AK14</f>
        <v>0</v>
      </c>
      <c r="F42" t="e">
        <f t="shared" si="0"/>
        <v>#VALUE!</v>
      </c>
      <c r="G42" t="e">
        <f t="shared" si="1"/>
        <v>#VALUE!</v>
      </c>
      <c r="H42" t="e">
        <f t="shared" si="2"/>
        <v>#VALUE!</v>
      </c>
    </row>
    <row r="43" spans="1:8" x14ac:dyDescent="0.25">
      <c r="A43">
        <f>'Lane 2 Team Sheet'!AK15</f>
        <v>0</v>
      </c>
      <c r="F43" t="e">
        <f t="shared" si="0"/>
        <v>#VALUE!</v>
      </c>
      <c r="G43" t="e">
        <f t="shared" si="1"/>
        <v>#VALUE!</v>
      </c>
      <c r="H43" t="e">
        <f t="shared" si="2"/>
        <v>#VALUE!</v>
      </c>
    </row>
    <row r="44" spans="1:8" x14ac:dyDescent="0.25">
      <c r="A44">
        <f>'Lane 2 Team Sheet'!AK16</f>
        <v>0</v>
      </c>
      <c r="F44" t="e">
        <f t="shared" si="0"/>
        <v>#VALUE!</v>
      </c>
      <c r="G44" t="e">
        <f t="shared" si="1"/>
        <v>#VALUE!</v>
      </c>
      <c r="H44" t="e">
        <f t="shared" si="2"/>
        <v>#VALUE!</v>
      </c>
    </row>
    <row r="45" spans="1:8" x14ac:dyDescent="0.25">
      <c r="A45">
        <f>'Lane 2 Team Sheet'!AK17</f>
        <v>0</v>
      </c>
      <c r="F45" t="e">
        <f t="shared" si="0"/>
        <v>#VALUE!</v>
      </c>
      <c r="G45" t="e">
        <f t="shared" si="1"/>
        <v>#VALUE!</v>
      </c>
      <c r="H45" t="e">
        <f t="shared" si="2"/>
        <v>#VALUE!</v>
      </c>
    </row>
    <row r="46" spans="1:8" x14ac:dyDescent="0.25">
      <c r="A46">
        <f>'Lane 2 Team Sheet'!AK18</f>
        <v>0</v>
      </c>
      <c r="F46" t="e">
        <f t="shared" si="0"/>
        <v>#VALUE!</v>
      </c>
      <c r="G46" t="e">
        <f t="shared" si="1"/>
        <v>#VALUE!</v>
      </c>
      <c r="H46" t="e">
        <f t="shared" si="2"/>
        <v>#VALUE!</v>
      </c>
    </row>
    <row r="47" spans="1:8" x14ac:dyDescent="0.25">
      <c r="A47">
        <f>'Lane 2 Team Sheet'!AK19</f>
        <v>0</v>
      </c>
      <c r="F47" t="e">
        <f t="shared" si="0"/>
        <v>#VALUE!</v>
      </c>
      <c r="G47" t="e">
        <f t="shared" si="1"/>
        <v>#VALUE!</v>
      </c>
      <c r="H47" t="e">
        <f t="shared" si="2"/>
        <v>#VALUE!</v>
      </c>
    </row>
    <row r="48" spans="1:8" x14ac:dyDescent="0.25">
      <c r="A48">
        <f>'Lane 2 Team Sheet'!AK20</f>
        <v>0</v>
      </c>
      <c r="F48" t="e">
        <f t="shared" si="0"/>
        <v>#VALUE!</v>
      </c>
      <c r="G48" t="e">
        <f t="shared" si="1"/>
        <v>#VALUE!</v>
      </c>
      <c r="H48" t="e">
        <f t="shared" si="2"/>
        <v>#VALUE!</v>
      </c>
    </row>
    <row r="49" spans="1:8" x14ac:dyDescent="0.25">
      <c r="A49">
        <f>'Lane 2 Team Sheet'!AK21</f>
        <v>0</v>
      </c>
      <c r="F49" t="e">
        <f t="shared" si="0"/>
        <v>#VALUE!</v>
      </c>
      <c r="G49" t="e">
        <f t="shared" si="1"/>
        <v>#VALUE!</v>
      </c>
      <c r="H49" t="e">
        <f t="shared" si="2"/>
        <v>#VALUE!</v>
      </c>
    </row>
    <row r="50" spans="1:8" x14ac:dyDescent="0.25">
      <c r="A50">
        <f>'Lane 2 Team Sheet'!AK22</f>
        <v>0</v>
      </c>
      <c r="F50" t="e">
        <f t="shared" si="0"/>
        <v>#VALUE!</v>
      </c>
      <c r="G50" t="e">
        <f t="shared" si="1"/>
        <v>#VALUE!</v>
      </c>
      <c r="H50" t="e">
        <f t="shared" si="2"/>
        <v>#VALUE!</v>
      </c>
    </row>
    <row r="51" spans="1:8" x14ac:dyDescent="0.25">
      <c r="A51">
        <f>'Lane 2 Team Sheet'!AK23</f>
        <v>0</v>
      </c>
      <c r="F51" t="e">
        <f t="shared" si="0"/>
        <v>#VALUE!</v>
      </c>
      <c r="G51" t="e">
        <f t="shared" si="1"/>
        <v>#VALUE!</v>
      </c>
      <c r="H51" t="e">
        <f t="shared" si="2"/>
        <v>#VALUE!</v>
      </c>
    </row>
    <row r="52" spans="1:8" x14ac:dyDescent="0.25">
      <c r="A52">
        <f>'Lane 2 Team Sheet'!AK24</f>
        <v>0</v>
      </c>
      <c r="F52" t="e">
        <f t="shared" si="0"/>
        <v>#VALUE!</v>
      </c>
      <c r="G52" t="e">
        <f t="shared" si="1"/>
        <v>#VALUE!</v>
      </c>
      <c r="H52" t="e">
        <f t="shared" si="2"/>
        <v>#VALUE!</v>
      </c>
    </row>
    <row r="53" spans="1:8" x14ac:dyDescent="0.25">
      <c r="A53">
        <f>'Lane 2 Team Sheet'!AK25</f>
        <v>0</v>
      </c>
      <c r="F53" t="e">
        <f t="shared" si="0"/>
        <v>#VALUE!</v>
      </c>
      <c r="G53" t="e">
        <f t="shared" si="1"/>
        <v>#VALUE!</v>
      </c>
      <c r="H53" t="e">
        <f t="shared" si="2"/>
        <v>#VALUE!</v>
      </c>
    </row>
    <row r="54" spans="1:8" x14ac:dyDescent="0.25">
      <c r="A54">
        <f>'Lane 2 Team Sheet'!AK26</f>
        <v>0</v>
      </c>
      <c r="F54" t="e">
        <f t="shared" si="0"/>
        <v>#VALUE!</v>
      </c>
      <c r="G54" t="e">
        <f t="shared" si="1"/>
        <v>#VALUE!</v>
      </c>
      <c r="H54" t="e">
        <f t="shared" si="2"/>
        <v>#VALUE!</v>
      </c>
    </row>
    <row r="55" spans="1:8" x14ac:dyDescent="0.25">
      <c r="A55">
        <f>'Lane 2 Team Sheet'!AK27</f>
        <v>0</v>
      </c>
      <c r="F55" t="e">
        <f t="shared" si="0"/>
        <v>#VALUE!</v>
      </c>
      <c r="G55" t="e">
        <f t="shared" si="1"/>
        <v>#VALUE!</v>
      </c>
      <c r="H55" t="e">
        <f t="shared" si="2"/>
        <v>#VALUE!</v>
      </c>
    </row>
    <row r="56" spans="1:8" x14ac:dyDescent="0.25">
      <c r="A56">
        <f>'Lane 2 Team Sheet'!AK28</f>
        <v>0</v>
      </c>
      <c r="F56" t="e">
        <f t="shared" si="0"/>
        <v>#VALUE!</v>
      </c>
      <c r="G56" t="e">
        <f t="shared" si="1"/>
        <v>#VALUE!</v>
      </c>
      <c r="H56" t="e">
        <f t="shared" si="2"/>
        <v>#VALUE!</v>
      </c>
    </row>
    <row r="57" spans="1:8" x14ac:dyDescent="0.25">
      <c r="A57">
        <f>'Lane 2 Team Sheet'!AK29</f>
        <v>0</v>
      </c>
      <c r="F57" t="e">
        <f t="shared" si="0"/>
        <v>#VALUE!</v>
      </c>
      <c r="G57" t="e">
        <f t="shared" si="1"/>
        <v>#VALUE!</v>
      </c>
      <c r="H57" t="e">
        <f t="shared" si="2"/>
        <v>#VALUE!</v>
      </c>
    </row>
    <row r="58" spans="1:8" x14ac:dyDescent="0.25">
      <c r="A58">
        <f>'Lane 2 Team Sheet'!AK30</f>
        <v>0</v>
      </c>
      <c r="F58" t="e">
        <f t="shared" si="0"/>
        <v>#VALUE!</v>
      </c>
      <c r="G58" t="e">
        <f t="shared" si="1"/>
        <v>#VALUE!</v>
      </c>
      <c r="H58" t="e">
        <f t="shared" si="2"/>
        <v>#VALUE!</v>
      </c>
    </row>
    <row r="59" spans="1:8" x14ac:dyDescent="0.25">
      <c r="A59">
        <f>'Lane 2 Team Sheet'!AK31</f>
        <v>0</v>
      </c>
      <c r="F59" t="e">
        <f t="shared" si="0"/>
        <v>#VALUE!</v>
      </c>
      <c r="G59" t="e">
        <f t="shared" si="1"/>
        <v>#VALUE!</v>
      </c>
      <c r="H59" t="e">
        <f t="shared" si="2"/>
        <v>#VALUE!</v>
      </c>
    </row>
    <row r="60" spans="1:8" x14ac:dyDescent="0.25">
      <c r="A60">
        <f>'Lane 2 Team Sheet'!AK32</f>
        <v>0</v>
      </c>
      <c r="F60" t="e">
        <f t="shared" si="0"/>
        <v>#VALUE!</v>
      </c>
      <c r="G60" t="e">
        <f t="shared" si="1"/>
        <v>#VALUE!</v>
      </c>
      <c r="H60" t="e">
        <f t="shared" si="2"/>
        <v>#VALUE!</v>
      </c>
    </row>
    <row r="61" spans="1:8" x14ac:dyDescent="0.25">
      <c r="A61">
        <f>'Lane 2 Team Sheet'!AK33</f>
        <v>0</v>
      </c>
      <c r="F61" t="e">
        <f t="shared" si="0"/>
        <v>#VALUE!</v>
      </c>
      <c r="G61" t="e">
        <f t="shared" si="1"/>
        <v>#VALUE!</v>
      </c>
      <c r="H61" t="e">
        <f t="shared" si="2"/>
        <v>#VALUE!</v>
      </c>
    </row>
    <row r="62" spans="1:8" x14ac:dyDescent="0.25">
      <c r="A62">
        <f>'Lane 2 Team Sheet'!AK34</f>
        <v>0</v>
      </c>
      <c r="F62" t="e">
        <f t="shared" si="0"/>
        <v>#VALUE!</v>
      </c>
      <c r="G62" t="e">
        <f t="shared" si="1"/>
        <v>#VALUE!</v>
      </c>
      <c r="H62" t="e">
        <f t="shared" si="2"/>
        <v>#VALUE!</v>
      </c>
    </row>
    <row r="63" spans="1:8" x14ac:dyDescent="0.25">
      <c r="A63">
        <f>'Lane 2 Team Sheet'!AK35</f>
        <v>0</v>
      </c>
      <c r="F63" t="e">
        <f t="shared" si="0"/>
        <v>#VALUE!</v>
      </c>
      <c r="G63" t="e">
        <f t="shared" si="1"/>
        <v>#VALUE!</v>
      </c>
      <c r="H63" t="e">
        <f t="shared" si="2"/>
        <v>#VALUE!</v>
      </c>
    </row>
    <row r="64" spans="1:8" x14ac:dyDescent="0.25">
      <c r="A64">
        <f>'Lane 2 Team Sheet'!AK36</f>
        <v>0</v>
      </c>
      <c r="F64" t="e">
        <f t="shared" si="0"/>
        <v>#VALUE!</v>
      </c>
      <c r="G64" t="e">
        <f t="shared" si="1"/>
        <v>#VALUE!</v>
      </c>
      <c r="H64" t="e">
        <f t="shared" si="2"/>
        <v>#VALUE!</v>
      </c>
    </row>
    <row r="65" spans="1:8" x14ac:dyDescent="0.25">
      <c r="A65">
        <f>'Lane 2 Team Sheet'!AK37</f>
        <v>0</v>
      </c>
      <c r="F65" t="e">
        <f t="shared" si="0"/>
        <v>#VALUE!</v>
      </c>
      <c r="G65" t="e">
        <f t="shared" si="1"/>
        <v>#VALUE!</v>
      </c>
      <c r="H65" t="e">
        <f t="shared" si="2"/>
        <v>#VALUE!</v>
      </c>
    </row>
    <row r="66" spans="1:8" x14ac:dyDescent="0.25">
      <c r="A66">
        <f>'Lane 3 Team Sheet'!AK6</f>
        <v>0</v>
      </c>
      <c r="F66" t="e">
        <f t="shared" si="0"/>
        <v>#VALUE!</v>
      </c>
      <c r="G66" t="e">
        <f t="shared" si="1"/>
        <v>#VALUE!</v>
      </c>
      <c r="H66" t="e">
        <f t="shared" si="2"/>
        <v>#VALUE!</v>
      </c>
    </row>
    <row r="67" spans="1:8" x14ac:dyDescent="0.25">
      <c r="A67">
        <f>'Lane 3 Team Sheet'!AK7</f>
        <v>0</v>
      </c>
      <c r="F67" t="e">
        <f t="shared" ref="F67:F130" si="3">FIND(",X,",A67)</f>
        <v>#VALUE!</v>
      </c>
      <c r="G67" t="e">
        <f t="shared" ref="G67:G130" si="4">FIND(",DQ,",A67)</f>
        <v>#VALUE!</v>
      </c>
      <c r="H67" t="e">
        <f t="shared" ref="H67:H130" si="5">FIND(",DNS,",A67)</f>
        <v>#VALUE!</v>
      </c>
    </row>
    <row r="68" spans="1:8" x14ac:dyDescent="0.25">
      <c r="A68">
        <f>'Lane 3 Team Sheet'!AK8</f>
        <v>0</v>
      </c>
      <c r="F68" t="e">
        <f t="shared" si="3"/>
        <v>#VALUE!</v>
      </c>
      <c r="G68" t="e">
        <f t="shared" si="4"/>
        <v>#VALUE!</v>
      </c>
      <c r="H68" t="e">
        <f t="shared" si="5"/>
        <v>#VALUE!</v>
      </c>
    </row>
    <row r="69" spans="1:8" x14ac:dyDescent="0.25">
      <c r="A69">
        <f>'Lane 3 Team Sheet'!AK9</f>
        <v>0</v>
      </c>
      <c r="F69" t="e">
        <f t="shared" si="3"/>
        <v>#VALUE!</v>
      </c>
      <c r="G69" t="e">
        <f t="shared" si="4"/>
        <v>#VALUE!</v>
      </c>
      <c r="H69" t="e">
        <f t="shared" si="5"/>
        <v>#VALUE!</v>
      </c>
    </row>
    <row r="70" spans="1:8" x14ac:dyDescent="0.25">
      <c r="A70">
        <f>'Lane 3 Team Sheet'!AK10</f>
        <v>0</v>
      </c>
      <c r="F70" t="e">
        <f t="shared" si="3"/>
        <v>#VALUE!</v>
      </c>
      <c r="G70" t="e">
        <f t="shared" si="4"/>
        <v>#VALUE!</v>
      </c>
      <c r="H70" t="e">
        <f t="shared" si="5"/>
        <v>#VALUE!</v>
      </c>
    </row>
    <row r="71" spans="1:8" x14ac:dyDescent="0.25">
      <c r="A71">
        <f>'Lane 3 Team Sheet'!AK11</f>
        <v>0</v>
      </c>
      <c r="F71" t="e">
        <f t="shared" si="3"/>
        <v>#VALUE!</v>
      </c>
      <c r="G71" t="e">
        <f t="shared" si="4"/>
        <v>#VALUE!</v>
      </c>
      <c r="H71" t="e">
        <f t="shared" si="5"/>
        <v>#VALUE!</v>
      </c>
    </row>
    <row r="72" spans="1:8" x14ac:dyDescent="0.25">
      <c r="A72">
        <f>'Lane 3 Team Sheet'!AK12</f>
        <v>0</v>
      </c>
      <c r="F72" t="e">
        <f t="shared" si="3"/>
        <v>#VALUE!</v>
      </c>
      <c r="G72" t="e">
        <f t="shared" si="4"/>
        <v>#VALUE!</v>
      </c>
      <c r="H72" t="e">
        <f t="shared" si="5"/>
        <v>#VALUE!</v>
      </c>
    </row>
    <row r="73" spans="1:8" x14ac:dyDescent="0.25">
      <c r="A73">
        <f>'Lane 3 Team Sheet'!AK13</f>
        <v>0</v>
      </c>
      <c r="F73" t="e">
        <f t="shared" si="3"/>
        <v>#VALUE!</v>
      </c>
      <c r="G73" t="e">
        <f t="shared" si="4"/>
        <v>#VALUE!</v>
      </c>
      <c r="H73" t="e">
        <f t="shared" si="5"/>
        <v>#VALUE!</v>
      </c>
    </row>
    <row r="74" spans="1:8" x14ac:dyDescent="0.25">
      <c r="A74">
        <f>'Lane 3 Team Sheet'!AK14</f>
        <v>0</v>
      </c>
      <c r="F74" t="e">
        <f t="shared" si="3"/>
        <v>#VALUE!</v>
      </c>
      <c r="G74" t="e">
        <f t="shared" si="4"/>
        <v>#VALUE!</v>
      </c>
      <c r="H74" t="e">
        <f t="shared" si="5"/>
        <v>#VALUE!</v>
      </c>
    </row>
    <row r="75" spans="1:8" x14ac:dyDescent="0.25">
      <c r="A75">
        <f>'Lane 3 Team Sheet'!AK15</f>
        <v>0</v>
      </c>
      <c r="F75" t="e">
        <f t="shared" si="3"/>
        <v>#VALUE!</v>
      </c>
      <c r="G75" t="e">
        <f t="shared" si="4"/>
        <v>#VALUE!</v>
      </c>
      <c r="H75" t="e">
        <f t="shared" si="5"/>
        <v>#VALUE!</v>
      </c>
    </row>
    <row r="76" spans="1:8" x14ac:dyDescent="0.25">
      <c r="A76">
        <f>'Lane 3 Team Sheet'!AK16</f>
        <v>0</v>
      </c>
      <c r="F76" t="e">
        <f t="shared" si="3"/>
        <v>#VALUE!</v>
      </c>
      <c r="G76" t="e">
        <f t="shared" si="4"/>
        <v>#VALUE!</v>
      </c>
      <c r="H76" t="e">
        <f t="shared" si="5"/>
        <v>#VALUE!</v>
      </c>
    </row>
    <row r="77" spans="1:8" x14ac:dyDescent="0.25">
      <c r="A77">
        <f>'Lane 3 Team Sheet'!AK17</f>
        <v>0</v>
      </c>
      <c r="F77" t="e">
        <f t="shared" si="3"/>
        <v>#VALUE!</v>
      </c>
      <c r="G77" t="e">
        <f t="shared" si="4"/>
        <v>#VALUE!</v>
      </c>
      <c r="H77" t="e">
        <f t="shared" si="5"/>
        <v>#VALUE!</v>
      </c>
    </row>
    <row r="78" spans="1:8" x14ac:dyDescent="0.25">
      <c r="A78">
        <f>'Lane 3 Team Sheet'!AK18</f>
        <v>0</v>
      </c>
      <c r="F78" t="e">
        <f t="shared" si="3"/>
        <v>#VALUE!</v>
      </c>
      <c r="G78" t="e">
        <f t="shared" si="4"/>
        <v>#VALUE!</v>
      </c>
      <c r="H78" t="e">
        <f t="shared" si="5"/>
        <v>#VALUE!</v>
      </c>
    </row>
    <row r="79" spans="1:8" x14ac:dyDescent="0.25">
      <c r="A79">
        <f>'Lane 3 Team Sheet'!AK19</f>
        <v>0</v>
      </c>
      <c r="F79" t="e">
        <f t="shared" si="3"/>
        <v>#VALUE!</v>
      </c>
      <c r="G79" t="e">
        <f t="shared" si="4"/>
        <v>#VALUE!</v>
      </c>
      <c r="H79" t="e">
        <f t="shared" si="5"/>
        <v>#VALUE!</v>
      </c>
    </row>
    <row r="80" spans="1:8" x14ac:dyDescent="0.25">
      <c r="A80">
        <f>'Lane 3 Team Sheet'!AK20</f>
        <v>0</v>
      </c>
      <c r="F80" t="e">
        <f t="shared" si="3"/>
        <v>#VALUE!</v>
      </c>
      <c r="G80" t="e">
        <f t="shared" si="4"/>
        <v>#VALUE!</v>
      </c>
      <c r="H80" t="e">
        <f t="shared" si="5"/>
        <v>#VALUE!</v>
      </c>
    </row>
    <row r="81" spans="1:8" x14ac:dyDescent="0.25">
      <c r="A81">
        <f>'Lane 3 Team Sheet'!AK21</f>
        <v>0</v>
      </c>
      <c r="F81" t="e">
        <f t="shared" si="3"/>
        <v>#VALUE!</v>
      </c>
      <c r="G81" t="e">
        <f t="shared" si="4"/>
        <v>#VALUE!</v>
      </c>
      <c r="H81" t="e">
        <f t="shared" si="5"/>
        <v>#VALUE!</v>
      </c>
    </row>
    <row r="82" spans="1:8" x14ac:dyDescent="0.25">
      <c r="A82">
        <f>'Lane 3 Team Sheet'!AK22</f>
        <v>0</v>
      </c>
      <c r="F82" t="e">
        <f t="shared" si="3"/>
        <v>#VALUE!</v>
      </c>
      <c r="G82" t="e">
        <f t="shared" si="4"/>
        <v>#VALUE!</v>
      </c>
      <c r="H82" t="e">
        <f t="shared" si="5"/>
        <v>#VALUE!</v>
      </c>
    </row>
    <row r="83" spans="1:8" x14ac:dyDescent="0.25">
      <c r="A83">
        <f>'Lane 3 Team Sheet'!AK23</f>
        <v>0</v>
      </c>
      <c r="F83" t="e">
        <f t="shared" si="3"/>
        <v>#VALUE!</v>
      </c>
      <c r="G83" t="e">
        <f t="shared" si="4"/>
        <v>#VALUE!</v>
      </c>
      <c r="H83" t="e">
        <f t="shared" si="5"/>
        <v>#VALUE!</v>
      </c>
    </row>
    <row r="84" spans="1:8" x14ac:dyDescent="0.25">
      <c r="A84">
        <f>'Lane 3 Team Sheet'!AK24</f>
        <v>0</v>
      </c>
      <c r="F84" t="e">
        <f t="shared" si="3"/>
        <v>#VALUE!</v>
      </c>
      <c r="G84" t="e">
        <f t="shared" si="4"/>
        <v>#VALUE!</v>
      </c>
      <c r="H84" t="e">
        <f t="shared" si="5"/>
        <v>#VALUE!</v>
      </c>
    </row>
    <row r="85" spans="1:8" hidden="1" x14ac:dyDescent="0.25">
      <c r="A85">
        <f>'Lane 3 Team Sheet'!AK25</f>
        <v>0</v>
      </c>
      <c r="F85" t="e">
        <f t="shared" si="3"/>
        <v>#VALUE!</v>
      </c>
      <c r="G85" t="e">
        <f t="shared" si="4"/>
        <v>#VALUE!</v>
      </c>
      <c r="H85" t="e">
        <f t="shared" si="5"/>
        <v>#VALUE!</v>
      </c>
    </row>
    <row r="86" spans="1:8" x14ac:dyDescent="0.25">
      <c r="A86">
        <f>'Lane 3 Team Sheet'!AK26</f>
        <v>0</v>
      </c>
      <c r="F86" t="e">
        <f t="shared" si="3"/>
        <v>#VALUE!</v>
      </c>
      <c r="G86" t="e">
        <f t="shared" si="4"/>
        <v>#VALUE!</v>
      </c>
      <c r="H86" t="e">
        <f t="shared" si="5"/>
        <v>#VALUE!</v>
      </c>
    </row>
    <row r="87" spans="1:8" x14ac:dyDescent="0.25">
      <c r="A87">
        <f>'Lane 3 Team Sheet'!AK27</f>
        <v>0</v>
      </c>
      <c r="F87" t="e">
        <f t="shared" si="3"/>
        <v>#VALUE!</v>
      </c>
      <c r="G87" t="e">
        <f t="shared" si="4"/>
        <v>#VALUE!</v>
      </c>
      <c r="H87" t="e">
        <f t="shared" si="5"/>
        <v>#VALUE!</v>
      </c>
    </row>
    <row r="88" spans="1:8" x14ac:dyDescent="0.25">
      <c r="A88">
        <f>'Lane 3 Team Sheet'!AK28</f>
        <v>0</v>
      </c>
      <c r="F88" t="e">
        <f t="shared" si="3"/>
        <v>#VALUE!</v>
      </c>
      <c r="G88" t="e">
        <f t="shared" si="4"/>
        <v>#VALUE!</v>
      </c>
      <c r="H88" t="e">
        <f t="shared" si="5"/>
        <v>#VALUE!</v>
      </c>
    </row>
    <row r="89" spans="1:8" x14ac:dyDescent="0.25">
      <c r="A89">
        <f>'Lane 3 Team Sheet'!AK29</f>
        <v>0</v>
      </c>
      <c r="F89" t="e">
        <f t="shared" si="3"/>
        <v>#VALUE!</v>
      </c>
      <c r="G89" t="e">
        <f t="shared" si="4"/>
        <v>#VALUE!</v>
      </c>
      <c r="H89" t="e">
        <f t="shared" si="5"/>
        <v>#VALUE!</v>
      </c>
    </row>
    <row r="90" spans="1:8" x14ac:dyDescent="0.25">
      <c r="A90">
        <f>'Lane 3 Team Sheet'!AK30</f>
        <v>0</v>
      </c>
      <c r="F90" t="e">
        <f t="shared" si="3"/>
        <v>#VALUE!</v>
      </c>
      <c r="G90" t="e">
        <f t="shared" si="4"/>
        <v>#VALUE!</v>
      </c>
      <c r="H90" t="e">
        <f t="shared" si="5"/>
        <v>#VALUE!</v>
      </c>
    </row>
    <row r="91" spans="1:8" x14ac:dyDescent="0.25">
      <c r="A91">
        <f>'Lane 3 Team Sheet'!AK31</f>
        <v>0</v>
      </c>
      <c r="F91" t="e">
        <f t="shared" si="3"/>
        <v>#VALUE!</v>
      </c>
      <c r="G91" t="e">
        <f t="shared" si="4"/>
        <v>#VALUE!</v>
      </c>
      <c r="H91" t="e">
        <f t="shared" si="5"/>
        <v>#VALUE!</v>
      </c>
    </row>
    <row r="92" spans="1:8" x14ac:dyDescent="0.25">
      <c r="A92">
        <f>'Lane 3 Team Sheet'!AK32</f>
        <v>0</v>
      </c>
      <c r="F92" t="e">
        <f t="shared" si="3"/>
        <v>#VALUE!</v>
      </c>
      <c r="G92" t="e">
        <f t="shared" si="4"/>
        <v>#VALUE!</v>
      </c>
      <c r="H92" t="e">
        <f t="shared" si="5"/>
        <v>#VALUE!</v>
      </c>
    </row>
    <row r="93" spans="1:8" x14ac:dyDescent="0.25">
      <c r="A93">
        <f>'Lane 3 Team Sheet'!AK33</f>
        <v>0</v>
      </c>
      <c r="F93" t="e">
        <f t="shared" si="3"/>
        <v>#VALUE!</v>
      </c>
      <c r="G93" t="e">
        <f t="shared" si="4"/>
        <v>#VALUE!</v>
      </c>
      <c r="H93" t="e">
        <f t="shared" si="5"/>
        <v>#VALUE!</v>
      </c>
    </row>
    <row r="94" spans="1:8" x14ac:dyDescent="0.25">
      <c r="A94">
        <f>'Lane 3 Team Sheet'!AK34</f>
        <v>0</v>
      </c>
      <c r="F94" t="e">
        <f t="shared" si="3"/>
        <v>#VALUE!</v>
      </c>
      <c r="G94" t="e">
        <f t="shared" si="4"/>
        <v>#VALUE!</v>
      </c>
      <c r="H94" t="e">
        <f t="shared" si="5"/>
        <v>#VALUE!</v>
      </c>
    </row>
    <row r="95" spans="1:8" x14ac:dyDescent="0.25">
      <c r="A95">
        <f>'Lane 3 Team Sheet'!AK35</f>
        <v>0</v>
      </c>
      <c r="F95" t="e">
        <f t="shared" si="3"/>
        <v>#VALUE!</v>
      </c>
      <c r="G95" t="e">
        <f t="shared" si="4"/>
        <v>#VALUE!</v>
      </c>
      <c r="H95" t="e">
        <f t="shared" si="5"/>
        <v>#VALUE!</v>
      </c>
    </row>
    <row r="96" spans="1:8" x14ac:dyDescent="0.25">
      <c r="A96">
        <f>'Lane 3 Team Sheet'!AK36</f>
        <v>0</v>
      </c>
      <c r="F96" t="e">
        <f t="shared" si="3"/>
        <v>#VALUE!</v>
      </c>
      <c r="G96" t="e">
        <f t="shared" si="4"/>
        <v>#VALUE!</v>
      </c>
      <c r="H96" t="e">
        <f t="shared" si="5"/>
        <v>#VALUE!</v>
      </c>
    </row>
    <row r="97" spans="1:8" x14ac:dyDescent="0.25">
      <c r="A97">
        <f>'Lane 3 Team Sheet'!AK37</f>
        <v>0</v>
      </c>
      <c r="F97" t="e">
        <f t="shared" si="3"/>
        <v>#VALUE!</v>
      </c>
      <c r="G97" t="e">
        <f t="shared" si="4"/>
        <v>#VALUE!</v>
      </c>
      <c r="H97" t="e">
        <f t="shared" si="5"/>
        <v>#VALUE!</v>
      </c>
    </row>
    <row r="98" spans="1:8" x14ac:dyDescent="0.25">
      <c r="A98">
        <f>'Lane 4 Team Sheet'!AK6</f>
        <v>0</v>
      </c>
      <c r="F98" t="e">
        <f t="shared" si="3"/>
        <v>#VALUE!</v>
      </c>
      <c r="G98" t="e">
        <f t="shared" si="4"/>
        <v>#VALUE!</v>
      </c>
      <c r="H98" t="e">
        <f t="shared" si="5"/>
        <v>#VALUE!</v>
      </c>
    </row>
    <row r="99" spans="1:8" x14ac:dyDescent="0.25">
      <c r="A99">
        <f>'Lane 4 Team Sheet'!AK7</f>
        <v>0</v>
      </c>
      <c r="F99" t="e">
        <f t="shared" si="3"/>
        <v>#VALUE!</v>
      </c>
      <c r="G99" t="e">
        <f t="shared" si="4"/>
        <v>#VALUE!</v>
      </c>
      <c r="H99" t="e">
        <f t="shared" si="5"/>
        <v>#VALUE!</v>
      </c>
    </row>
    <row r="100" spans="1:8" x14ac:dyDescent="0.25">
      <c r="A100">
        <f>'Lane 4 Team Sheet'!AK8</f>
        <v>0</v>
      </c>
      <c r="F100" t="e">
        <f t="shared" si="3"/>
        <v>#VALUE!</v>
      </c>
      <c r="G100" t="e">
        <f t="shared" si="4"/>
        <v>#VALUE!</v>
      </c>
      <c r="H100" t="e">
        <f t="shared" si="5"/>
        <v>#VALUE!</v>
      </c>
    </row>
    <row r="101" spans="1:8" x14ac:dyDescent="0.25">
      <c r="A101">
        <f>'Lane 4 Team Sheet'!AK9</f>
        <v>0</v>
      </c>
      <c r="F101" t="e">
        <f t="shared" si="3"/>
        <v>#VALUE!</v>
      </c>
      <c r="G101" t="e">
        <f t="shared" si="4"/>
        <v>#VALUE!</v>
      </c>
      <c r="H101" t="e">
        <f t="shared" si="5"/>
        <v>#VALUE!</v>
      </c>
    </row>
    <row r="102" spans="1:8" x14ac:dyDescent="0.25">
      <c r="A102">
        <f>'Lane 4 Team Sheet'!AK10</f>
        <v>0</v>
      </c>
      <c r="F102" t="e">
        <f t="shared" si="3"/>
        <v>#VALUE!</v>
      </c>
      <c r="G102" t="e">
        <f t="shared" si="4"/>
        <v>#VALUE!</v>
      </c>
      <c r="H102" t="e">
        <f t="shared" si="5"/>
        <v>#VALUE!</v>
      </c>
    </row>
    <row r="103" spans="1:8" x14ac:dyDescent="0.25">
      <c r="A103">
        <f>'Lane 4 Team Sheet'!AK11</f>
        <v>0</v>
      </c>
      <c r="F103" t="e">
        <f t="shared" si="3"/>
        <v>#VALUE!</v>
      </c>
      <c r="G103" t="e">
        <f t="shared" si="4"/>
        <v>#VALUE!</v>
      </c>
      <c r="H103" t="e">
        <f t="shared" si="5"/>
        <v>#VALUE!</v>
      </c>
    </row>
    <row r="104" spans="1:8" x14ac:dyDescent="0.25">
      <c r="A104">
        <f>'Lane 4 Team Sheet'!AK12</f>
        <v>0</v>
      </c>
      <c r="F104" t="e">
        <f t="shared" si="3"/>
        <v>#VALUE!</v>
      </c>
      <c r="G104" t="e">
        <f t="shared" si="4"/>
        <v>#VALUE!</v>
      </c>
      <c r="H104" t="e">
        <f t="shared" si="5"/>
        <v>#VALUE!</v>
      </c>
    </row>
    <row r="105" spans="1:8" x14ac:dyDescent="0.25">
      <c r="A105">
        <f>'Lane 4 Team Sheet'!AK13</f>
        <v>0</v>
      </c>
      <c r="F105" t="e">
        <f t="shared" si="3"/>
        <v>#VALUE!</v>
      </c>
      <c r="G105" t="e">
        <f t="shared" si="4"/>
        <v>#VALUE!</v>
      </c>
      <c r="H105" t="e">
        <f t="shared" si="5"/>
        <v>#VALUE!</v>
      </c>
    </row>
    <row r="106" spans="1:8" x14ac:dyDescent="0.25">
      <c r="A106">
        <f>'Lane 4 Team Sheet'!AK14</f>
        <v>0</v>
      </c>
      <c r="F106" t="e">
        <f t="shared" si="3"/>
        <v>#VALUE!</v>
      </c>
      <c r="G106" t="e">
        <f t="shared" si="4"/>
        <v>#VALUE!</v>
      </c>
      <c r="H106" t="e">
        <f t="shared" si="5"/>
        <v>#VALUE!</v>
      </c>
    </row>
    <row r="107" spans="1:8" x14ac:dyDescent="0.25">
      <c r="A107">
        <f>'Lane 4 Team Sheet'!AK15</f>
        <v>0</v>
      </c>
      <c r="F107" t="e">
        <f t="shared" si="3"/>
        <v>#VALUE!</v>
      </c>
      <c r="G107" t="e">
        <f t="shared" si="4"/>
        <v>#VALUE!</v>
      </c>
      <c r="H107" t="e">
        <f t="shared" si="5"/>
        <v>#VALUE!</v>
      </c>
    </row>
    <row r="108" spans="1:8" x14ac:dyDescent="0.25">
      <c r="A108">
        <f>'Lane 4 Team Sheet'!AK16</f>
        <v>0</v>
      </c>
      <c r="F108" t="e">
        <f t="shared" si="3"/>
        <v>#VALUE!</v>
      </c>
      <c r="G108" t="e">
        <f t="shared" si="4"/>
        <v>#VALUE!</v>
      </c>
      <c r="H108" t="e">
        <f t="shared" si="5"/>
        <v>#VALUE!</v>
      </c>
    </row>
    <row r="109" spans="1:8" x14ac:dyDescent="0.25">
      <c r="A109">
        <f>'Lane 4 Team Sheet'!AK17</f>
        <v>0</v>
      </c>
      <c r="F109" t="e">
        <f t="shared" si="3"/>
        <v>#VALUE!</v>
      </c>
      <c r="G109" t="e">
        <f t="shared" si="4"/>
        <v>#VALUE!</v>
      </c>
      <c r="H109" t="e">
        <f t="shared" si="5"/>
        <v>#VALUE!</v>
      </c>
    </row>
    <row r="110" spans="1:8" x14ac:dyDescent="0.25">
      <c r="A110">
        <f>'Lane 4 Team Sheet'!AK18</f>
        <v>0</v>
      </c>
      <c r="F110" t="e">
        <f t="shared" si="3"/>
        <v>#VALUE!</v>
      </c>
      <c r="G110" t="e">
        <f t="shared" si="4"/>
        <v>#VALUE!</v>
      </c>
      <c r="H110" t="e">
        <f t="shared" si="5"/>
        <v>#VALUE!</v>
      </c>
    </row>
    <row r="111" spans="1:8" x14ac:dyDescent="0.25">
      <c r="A111">
        <f>'Lane 4 Team Sheet'!AK19</f>
        <v>0</v>
      </c>
      <c r="F111" t="e">
        <f t="shared" si="3"/>
        <v>#VALUE!</v>
      </c>
      <c r="G111" t="e">
        <f t="shared" si="4"/>
        <v>#VALUE!</v>
      </c>
      <c r="H111" t="e">
        <f t="shared" si="5"/>
        <v>#VALUE!</v>
      </c>
    </row>
    <row r="112" spans="1:8" x14ac:dyDescent="0.25">
      <c r="A112">
        <f>'Lane 4 Team Sheet'!AK20</f>
        <v>0</v>
      </c>
      <c r="F112" t="e">
        <f t="shared" si="3"/>
        <v>#VALUE!</v>
      </c>
      <c r="G112" t="e">
        <f t="shared" si="4"/>
        <v>#VALUE!</v>
      </c>
      <c r="H112" t="e">
        <f t="shared" si="5"/>
        <v>#VALUE!</v>
      </c>
    </row>
    <row r="113" spans="1:8" x14ac:dyDescent="0.25">
      <c r="A113">
        <f>'Lane 4 Team Sheet'!AK21</f>
        <v>0</v>
      </c>
      <c r="F113" t="e">
        <f t="shared" si="3"/>
        <v>#VALUE!</v>
      </c>
      <c r="G113" t="e">
        <f t="shared" si="4"/>
        <v>#VALUE!</v>
      </c>
      <c r="H113" t="e">
        <f t="shared" si="5"/>
        <v>#VALUE!</v>
      </c>
    </row>
    <row r="114" spans="1:8" x14ac:dyDescent="0.25">
      <c r="A114">
        <f>'Lane 4 Team Sheet'!AK22</f>
        <v>0</v>
      </c>
      <c r="F114" t="e">
        <f t="shared" si="3"/>
        <v>#VALUE!</v>
      </c>
      <c r="G114" t="e">
        <f t="shared" si="4"/>
        <v>#VALUE!</v>
      </c>
      <c r="H114" t="e">
        <f t="shared" si="5"/>
        <v>#VALUE!</v>
      </c>
    </row>
    <row r="115" spans="1:8" x14ac:dyDescent="0.25">
      <c r="A115">
        <f>'Lane 4 Team Sheet'!AK23</f>
        <v>0</v>
      </c>
      <c r="F115" t="e">
        <f t="shared" si="3"/>
        <v>#VALUE!</v>
      </c>
      <c r="G115" t="e">
        <f t="shared" si="4"/>
        <v>#VALUE!</v>
      </c>
      <c r="H115" t="e">
        <f t="shared" si="5"/>
        <v>#VALUE!</v>
      </c>
    </row>
    <row r="116" spans="1:8" x14ac:dyDescent="0.25">
      <c r="A116">
        <f>'Lane 4 Team Sheet'!AK24</f>
        <v>0</v>
      </c>
      <c r="F116" t="e">
        <f t="shared" si="3"/>
        <v>#VALUE!</v>
      </c>
      <c r="G116" t="e">
        <f t="shared" si="4"/>
        <v>#VALUE!</v>
      </c>
      <c r="H116" t="e">
        <f t="shared" si="5"/>
        <v>#VALUE!</v>
      </c>
    </row>
    <row r="117" spans="1:8" x14ac:dyDescent="0.25">
      <c r="A117">
        <f>'Lane 4 Team Sheet'!AK25</f>
        <v>0</v>
      </c>
      <c r="F117" t="e">
        <f t="shared" si="3"/>
        <v>#VALUE!</v>
      </c>
      <c r="G117" t="e">
        <f t="shared" si="4"/>
        <v>#VALUE!</v>
      </c>
      <c r="H117" t="e">
        <f t="shared" si="5"/>
        <v>#VALUE!</v>
      </c>
    </row>
    <row r="118" spans="1:8" x14ac:dyDescent="0.25">
      <c r="A118">
        <f>'Lane 4 Team Sheet'!AK26</f>
        <v>0</v>
      </c>
      <c r="F118" t="e">
        <f t="shared" si="3"/>
        <v>#VALUE!</v>
      </c>
      <c r="G118" t="e">
        <f t="shared" si="4"/>
        <v>#VALUE!</v>
      </c>
      <c r="H118" t="e">
        <f t="shared" si="5"/>
        <v>#VALUE!</v>
      </c>
    </row>
    <row r="119" spans="1:8" x14ac:dyDescent="0.25">
      <c r="A119">
        <f>'Lane 4 Team Sheet'!AK27</f>
        <v>0</v>
      </c>
      <c r="F119" t="e">
        <f t="shared" si="3"/>
        <v>#VALUE!</v>
      </c>
      <c r="G119" t="e">
        <f t="shared" si="4"/>
        <v>#VALUE!</v>
      </c>
      <c r="H119" t="e">
        <f t="shared" si="5"/>
        <v>#VALUE!</v>
      </c>
    </row>
    <row r="120" spans="1:8" x14ac:dyDescent="0.25">
      <c r="A120">
        <f>'Lane 4 Team Sheet'!AK28</f>
        <v>0</v>
      </c>
      <c r="F120" t="e">
        <f t="shared" si="3"/>
        <v>#VALUE!</v>
      </c>
      <c r="G120" t="e">
        <f t="shared" si="4"/>
        <v>#VALUE!</v>
      </c>
      <c r="H120" t="e">
        <f t="shared" si="5"/>
        <v>#VALUE!</v>
      </c>
    </row>
    <row r="121" spans="1:8" x14ac:dyDescent="0.25">
      <c r="A121">
        <f>'Lane 4 Team Sheet'!AK29</f>
        <v>0</v>
      </c>
      <c r="F121" t="e">
        <f t="shared" si="3"/>
        <v>#VALUE!</v>
      </c>
      <c r="G121" t="e">
        <f t="shared" si="4"/>
        <v>#VALUE!</v>
      </c>
      <c r="H121" t="e">
        <f t="shared" si="5"/>
        <v>#VALUE!</v>
      </c>
    </row>
    <row r="122" spans="1:8" x14ac:dyDescent="0.25">
      <c r="A122">
        <f>'Lane 4 Team Sheet'!AK30</f>
        <v>0</v>
      </c>
      <c r="F122" t="e">
        <f t="shared" si="3"/>
        <v>#VALUE!</v>
      </c>
      <c r="G122" t="e">
        <f t="shared" si="4"/>
        <v>#VALUE!</v>
      </c>
      <c r="H122" t="e">
        <f t="shared" si="5"/>
        <v>#VALUE!</v>
      </c>
    </row>
    <row r="123" spans="1:8" x14ac:dyDescent="0.25">
      <c r="A123">
        <f>'Lane 4 Team Sheet'!AK31</f>
        <v>0</v>
      </c>
      <c r="F123" t="e">
        <f t="shared" si="3"/>
        <v>#VALUE!</v>
      </c>
      <c r="G123" t="e">
        <f t="shared" si="4"/>
        <v>#VALUE!</v>
      </c>
      <c r="H123" t="e">
        <f t="shared" si="5"/>
        <v>#VALUE!</v>
      </c>
    </row>
    <row r="124" spans="1:8" x14ac:dyDescent="0.25">
      <c r="A124">
        <f>'Lane 4 Team Sheet'!AK32</f>
        <v>0</v>
      </c>
      <c r="F124" t="e">
        <f t="shared" si="3"/>
        <v>#VALUE!</v>
      </c>
      <c r="G124" t="e">
        <f t="shared" si="4"/>
        <v>#VALUE!</v>
      </c>
      <c r="H124" t="e">
        <f t="shared" si="5"/>
        <v>#VALUE!</v>
      </c>
    </row>
    <row r="125" spans="1:8" x14ac:dyDescent="0.25">
      <c r="A125">
        <f>'Lane 4 Team Sheet'!AK33</f>
        <v>0</v>
      </c>
      <c r="F125" t="e">
        <f t="shared" si="3"/>
        <v>#VALUE!</v>
      </c>
      <c r="G125" t="e">
        <f t="shared" si="4"/>
        <v>#VALUE!</v>
      </c>
      <c r="H125" t="e">
        <f t="shared" si="5"/>
        <v>#VALUE!</v>
      </c>
    </row>
    <row r="126" spans="1:8" x14ac:dyDescent="0.25">
      <c r="A126">
        <f>'Lane 4 Team Sheet'!AK34</f>
        <v>0</v>
      </c>
      <c r="F126" t="e">
        <f t="shared" si="3"/>
        <v>#VALUE!</v>
      </c>
      <c r="G126" t="e">
        <f t="shared" si="4"/>
        <v>#VALUE!</v>
      </c>
      <c r="H126" t="e">
        <f t="shared" si="5"/>
        <v>#VALUE!</v>
      </c>
    </row>
    <row r="127" spans="1:8" x14ac:dyDescent="0.25">
      <c r="A127">
        <f>'Lane 4 Team Sheet'!AK35</f>
        <v>0</v>
      </c>
      <c r="F127" t="e">
        <f t="shared" si="3"/>
        <v>#VALUE!</v>
      </c>
      <c r="G127" t="e">
        <f t="shared" si="4"/>
        <v>#VALUE!</v>
      </c>
      <c r="H127" t="e">
        <f t="shared" si="5"/>
        <v>#VALUE!</v>
      </c>
    </row>
    <row r="128" spans="1:8" x14ac:dyDescent="0.25">
      <c r="A128">
        <f>'Lane 4 Team Sheet'!AK36</f>
        <v>0</v>
      </c>
      <c r="F128" t="e">
        <f t="shared" si="3"/>
        <v>#VALUE!</v>
      </c>
      <c r="G128" t="e">
        <f t="shared" si="4"/>
        <v>#VALUE!</v>
      </c>
      <c r="H128" t="e">
        <f t="shared" si="5"/>
        <v>#VALUE!</v>
      </c>
    </row>
    <row r="129" spans="1:8" x14ac:dyDescent="0.25">
      <c r="A129">
        <f>'Lane 4 Team Sheet'!AK37</f>
        <v>0</v>
      </c>
      <c r="F129" t="e">
        <f t="shared" si="3"/>
        <v>#VALUE!</v>
      </c>
      <c r="G129" t="e">
        <f t="shared" si="4"/>
        <v>#VALUE!</v>
      </c>
      <c r="H129" t="e">
        <f t="shared" si="5"/>
        <v>#VALUE!</v>
      </c>
    </row>
    <row r="130" spans="1:8" x14ac:dyDescent="0.25">
      <c r="A130">
        <f>'Lane 5 Team Sheet'!AL6</f>
        <v>0</v>
      </c>
      <c r="F130" t="e">
        <f t="shared" si="3"/>
        <v>#VALUE!</v>
      </c>
      <c r="G130" t="e">
        <f t="shared" si="4"/>
        <v>#VALUE!</v>
      </c>
      <c r="H130" t="e">
        <f t="shared" si="5"/>
        <v>#VALUE!</v>
      </c>
    </row>
    <row r="131" spans="1:8" hidden="1" x14ac:dyDescent="0.25">
      <c r="A131">
        <f>'Lane 5 Team Sheet'!AL7</f>
        <v>0</v>
      </c>
      <c r="F131" t="e">
        <f t="shared" ref="F131:F161" si="6">FIND(",X,",A131)</f>
        <v>#VALUE!</v>
      </c>
      <c r="G131" t="e">
        <f t="shared" ref="G131:G161" si="7">FIND(",DQ,",A131)</f>
        <v>#VALUE!</v>
      </c>
      <c r="H131" t="e">
        <f t="shared" ref="H131:H161" si="8">FIND(",DNS,",A131)</f>
        <v>#VALUE!</v>
      </c>
    </row>
    <row r="132" spans="1:8" x14ac:dyDescent="0.25">
      <c r="A132">
        <f>'Lane 5 Team Sheet'!AL8</f>
        <v>0</v>
      </c>
      <c r="F132" t="e">
        <f t="shared" si="6"/>
        <v>#VALUE!</v>
      </c>
      <c r="G132" t="e">
        <f t="shared" si="7"/>
        <v>#VALUE!</v>
      </c>
      <c r="H132" t="e">
        <f t="shared" si="8"/>
        <v>#VALUE!</v>
      </c>
    </row>
    <row r="133" spans="1:8" x14ac:dyDescent="0.25">
      <c r="A133">
        <f>'Lane 5 Team Sheet'!AL9</f>
        <v>0</v>
      </c>
      <c r="F133" t="e">
        <f t="shared" si="6"/>
        <v>#VALUE!</v>
      </c>
      <c r="G133" t="e">
        <f t="shared" si="7"/>
        <v>#VALUE!</v>
      </c>
      <c r="H133" t="e">
        <f t="shared" si="8"/>
        <v>#VALUE!</v>
      </c>
    </row>
    <row r="134" spans="1:8" hidden="1" x14ac:dyDescent="0.25">
      <c r="A134">
        <f>'Lane 5 Team Sheet'!AL10</f>
        <v>0</v>
      </c>
      <c r="F134" t="e">
        <f t="shared" si="6"/>
        <v>#VALUE!</v>
      </c>
      <c r="G134" t="e">
        <f t="shared" si="7"/>
        <v>#VALUE!</v>
      </c>
      <c r="H134" t="e">
        <f t="shared" si="8"/>
        <v>#VALUE!</v>
      </c>
    </row>
    <row r="135" spans="1:8" hidden="1" x14ac:dyDescent="0.25">
      <c r="A135">
        <f>'Lane 5 Team Sheet'!AL11</f>
        <v>0</v>
      </c>
      <c r="F135" t="e">
        <f t="shared" si="6"/>
        <v>#VALUE!</v>
      </c>
      <c r="G135" t="e">
        <f t="shared" si="7"/>
        <v>#VALUE!</v>
      </c>
      <c r="H135" t="e">
        <f t="shared" si="8"/>
        <v>#VALUE!</v>
      </c>
    </row>
    <row r="136" spans="1:8" x14ac:dyDescent="0.25">
      <c r="A136">
        <f>'Lane 5 Team Sheet'!AL12</f>
        <v>0</v>
      </c>
      <c r="F136" t="e">
        <f t="shared" si="6"/>
        <v>#VALUE!</v>
      </c>
      <c r="G136" t="e">
        <f t="shared" si="7"/>
        <v>#VALUE!</v>
      </c>
      <c r="H136" t="e">
        <f t="shared" si="8"/>
        <v>#VALUE!</v>
      </c>
    </row>
    <row r="137" spans="1:8" hidden="1" x14ac:dyDescent="0.25">
      <c r="A137">
        <f>'Lane 5 Team Sheet'!AL13</f>
        <v>0</v>
      </c>
      <c r="F137" t="e">
        <f t="shared" si="6"/>
        <v>#VALUE!</v>
      </c>
      <c r="G137" t="e">
        <f t="shared" si="7"/>
        <v>#VALUE!</v>
      </c>
      <c r="H137" t="e">
        <f t="shared" si="8"/>
        <v>#VALUE!</v>
      </c>
    </row>
    <row r="138" spans="1:8" x14ac:dyDescent="0.25">
      <c r="A138">
        <f>'Lane 5 Team Sheet'!AL14</f>
        <v>0</v>
      </c>
      <c r="F138" t="e">
        <f t="shared" si="6"/>
        <v>#VALUE!</v>
      </c>
      <c r="G138" t="e">
        <f t="shared" si="7"/>
        <v>#VALUE!</v>
      </c>
      <c r="H138" t="e">
        <f t="shared" si="8"/>
        <v>#VALUE!</v>
      </c>
    </row>
    <row r="139" spans="1:8" x14ac:dyDescent="0.25">
      <c r="A139">
        <f>'Lane 5 Team Sheet'!AL15</f>
        <v>0</v>
      </c>
      <c r="F139" t="e">
        <f t="shared" si="6"/>
        <v>#VALUE!</v>
      </c>
      <c r="G139" t="e">
        <f t="shared" si="7"/>
        <v>#VALUE!</v>
      </c>
      <c r="H139" t="e">
        <f t="shared" si="8"/>
        <v>#VALUE!</v>
      </c>
    </row>
    <row r="140" spans="1:8" hidden="1" x14ac:dyDescent="0.25">
      <c r="A140">
        <f>'Lane 5 Team Sheet'!AL16</f>
        <v>0</v>
      </c>
      <c r="F140" t="e">
        <f t="shared" si="6"/>
        <v>#VALUE!</v>
      </c>
      <c r="G140" t="e">
        <f t="shared" si="7"/>
        <v>#VALUE!</v>
      </c>
      <c r="H140" t="e">
        <f t="shared" si="8"/>
        <v>#VALUE!</v>
      </c>
    </row>
    <row r="141" spans="1:8" hidden="1" x14ac:dyDescent="0.25">
      <c r="A141">
        <f>'Lane 5 Team Sheet'!AL17</f>
        <v>0</v>
      </c>
      <c r="F141" t="e">
        <f t="shared" si="6"/>
        <v>#VALUE!</v>
      </c>
      <c r="G141" t="e">
        <f t="shared" si="7"/>
        <v>#VALUE!</v>
      </c>
      <c r="H141" t="e">
        <f t="shared" si="8"/>
        <v>#VALUE!</v>
      </c>
    </row>
    <row r="142" spans="1:8" x14ac:dyDescent="0.25">
      <c r="A142">
        <f>'Lane 5 Team Sheet'!AL18</f>
        <v>0</v>
      </c>
      <c r="F142" t="e">
        <f t="shared" si="6"/>
        <v>#VALUE!</v>
      </c>
      <c r="G142" t="e">
        <f t="shared" si="7"/>
        <v>#VALUE!</v>
      </c>
      <c r="H142" t="e">
        <f t="shared" si="8"/>
        <v>#VALUE!</v>
      </c>
    </row>
    <row r="143" spans="1:8" x14ac:dyDescent="0.25">
      <c r="A143">
        <f>'Lane 5 Team Sheet'!AL19</f>
        <v>0</v>
      </c>
      <c r="F143" t="e">
        <f t="shared" si="6"/>
        <v>#VALUE!</v>
      </c>
      <c r="G143" t="e">
        <f t="shared" si="7"/>
        <v>#VALUE!</v>
      </c>
      <c r="H143" t="e">
        <f t="shared" si="8"/>
        <v>#VALUE!</v>
      </c>
    </row>
    <row r="144" spans="1:8" hidden="1" x14ac:dyDescent="0.25">
      <c r="A144">
        <f>'Lane 5 Team Sheet'!AL20</f>
        <v>0</v>
      </c>
      <c r="F144" t="e">
        <f t="shared" si="6"/>
        <v>#VALUE!</v>
      </c>
      <c r="G144" t="e">
        <f t="shared" si="7"/>
        <v>#VALUE!</v>
      </c>
      <c r="H144" t="e">
        <f t="shared" si="8"/>
        <v>#VALUE!</v>
      </c>
    </row>
    <row r="145" spans="1:8" hidden="1" x14ac:dyDescent="0.25">
      <c r="A145">
        <f>'Lane 5 Team Sheet'!AL21</f>
        <v>0</v>
      </c>
      <c r="F145" t="e">
        <f t="shared" si="6"/>
        <v>#VALUE!</v>
      </c>
      <c r="G145" t="e">
        <f t="shared" si="7"/>
        <v>#VALUE!</v>
      </c>
      <c r="H145" t="e">
        <f t="shared" si="8"/>
        <v>#VALUE!</v>
      </c>
    </row>
    <row r="146" spans="1:8" x14ac:dyDescent="0.25">
      <c r="A146">
        <f>'Lane 5 Team Sheet'!AL22</f>
        <v>0</v>
      </c>
      <c r="F146" t="e">
        <f t="shared" si="6"/>
        <v>#VALUE!</v>
      </c>
      <c r="G146" t="e">
        <f t="shared" si="7"/>
        <v>#VALUE!</v>
      </c>
      <c r="H146" t="e">
        <f t="shared" si="8"/>
        <v>#VALUE!</v>
      </c>
    </row>
    <row r="147" spans="1:8" hidden="1" x14ac:dyDescent="0.25">
      <c r="A147">
        <f>'Lane 5 Team Sheet'!AL23</f>
        <v>0</v>
      </c>
      <c r="F147" t="e">
        <f t="shared" si="6"/>
        <v>#VALUE!</v>
      </c>
      <c r="G147" t="e">
        <f t="shared" si="7"/>
        <v>#VALUE!</v>
      </c>
      <c r="H147" t="e">
        <f t="shared" si="8"/>
        <v>#VALUE!</v>
      </c>
    </row>
    <row r="148" spans="1:8" x14ac:dyDescent="0.25">
      <c r="A148">
        <f>'Lane 5 Team Sheet'!AL24</f>
        <v>0</v>
      </c>
      <c r="F148" t="e">
        <f t="shared" si="6"/>
        <v>#VALUE!</v>
      </c>
      <c r="G148" t="e">
        <f t="shared" si="7"/>
        <v>#VALUE!</v>
      </c>
      <c r="H148" t="e">
        <f t="shared" si="8"/>
        <v>#VALUE!</v>
      </c>
    </row>
    <row r="149" spans="1:8" x14ac:dyDescent="0.25">
      <c r="A149">
        <f>'Lane 5 Team Sheet'!AL25</f>
        <v>0</v>
      </c>
      <c r="F149" t="e">
        <f t="shared" si="6"/>
        <v>#VALUE!</v>
      </c>
      <c r="G149" t="e">
        <f t="shared" si="7"/>
        <v>#VALUE!</v>
      </c>
      <c r="H149" t="e">
        <f t="shared" si="8"/>
        <v>#VALUE!</v>
      </c>
    </row>
    <row r="150" spans="1:8" hidden="1" x14ac:dyDescent="0.25">
      <c r="A150">
        <f>'Lane 5 Team Sheet'!AL26</f>
        <v>0</v>
      </c>
      <c r="F150" t="e">
        <f t="shared" si="6"/>
        <v>#VALUE!</v>
      </c>
      <c r="G150" t="e">
        <f t="shared" si="7"/>
        <v>#VALUE!</v>
      </c>
      <c r="H150" t="e">
        <f t="shared" si="8"/>
        <v>#VALUE!</v>
      </c>
    </row>
    <row r="151" spans="1:8" hidden="1" x14ac:dyDescent="0.25">
      <c r="A151">
        <f>'Lane 5 Team Sheet'!AL27</f>
        <v>0</v>
      </c>
      <c r="F151" t="e">
        <f t="shared" si="6"/>
        <v>#VALUE!</v>
      </c>
      <c r="G151" t="e">
        <f t="shared" si="7"/>
        <v>#VALUE!</v>
      </c>
      <c r="H151" t="e">
        <f t="shared" si="8"/>
        <v>#VALUE!</v>
      </c>
    </row>
    <row r="152" spans="1:8" hidden="1" x14ac:dyDescent="0.25">
      <c r="A152">
        <f>'Lane 5 Team Sheet'!AL28</f>
        <v>0</v>
      </c>
      <c r="F152" t="e">
        <f t="shared" si="6"/>
        <v>#VALUE!</v>
      </c>
      <c r="G152" t="e">
        <f t="shared" si="7"/>
        <v>#VALUE!</v>
      </c>
      <c r="H152" t="e">
        <f t="shared" si="8"/>
        <v>#VALUE!</v>
      </c>
    </row>
    <row r="153" spans="1:8" hidden="1" x14ac:dyDescent="0.25">
      <c r="A153">
        <f>'Lane 5 Team Sheet'!AL29</f>
        <v>0</v>
      </c>
      <c r="F153" t="e">
        <f t="shared" si="6"/>
        <v>#VALUE!</v>
      </c>
      <c r="G153" t="e">
        <f t="shared" si="7"/>
        <v>#VALUE!</v>
      </c>
      <c r="H153" t="e">
        <f t="shared" si="8"/>
        <v>#VALUE!</v>
      </c>
    </row>
    <row r="154" spans="1:8" hidden="1" x14ac:dyDescent="0.25">
      <c r="A154">
        <f>'Lane 5 Team Sheet'!AL30</f>
        <v>0</v>
      </c>
      <c r="F154" t="e">
        <f t="shared" si="6"/>
        <v>#VALUE!</v>
      </c>
      <c r="G154" t="e">
        <f t="shared" si="7"/>
        <v>#VALUE!</v>
      </c>
      <c r="H154" t="e">
        <f t="shared" si="8"/>
        <v>#VALUE!</v>
      </c>
    </row>
    <row r="155" spans="1:8" hidden="1" x14ac:dyDescent="0.25">
      <c r="A155">
        <f>'Lane 5 Team Sheet'!AL31</f>
        <v>0</v>
      </c>
      <c r="F155" t="e">
        <f t="shared" si="6"/>
        <v>#VALUE!</v>
      </c>
      <c r="G155" t="e">
        <f t="shared" si="7"/>
        <v>#VALUE!</v>
      </c>
      <c r="H155" t="e">
        <f t="shared" si="8"/>
        <v>#VALUE!</v>
      </c>
    </row>
    <row r="156" spans="1:8" hidden="1" x14ac:dyDescent="0.25">
      <c r="A156">
        <f>'Lane 5 Team Sheet'!AL32</f>
        <v>0</v>
      </c>
      <c r="F156" t="e">
        <f t="shared" si="6"/>
        <v>#VALUE!</v>
      </c>
      <c r="G156" t="e">
        <f t="shared" si="7"/>
        <v>#VALUE!</v>
      </c>
      <c r="H156" t="e">
        <f t="shared" si="8"/>
        <v>#VALUE!</v>
      </c>
    </row>
    <row r="157" spans="1:8" hidden="1" x14ac:dyDescent="0.25">
      <c r="A157">
        <f>'Lane 5 Team Sheet'!AL33</f>
        <v>0</v>
      </c>
      <c r="F157" t="e">
        <f t="shared" si="6"/>
        <v>#VALUE!</v>
      </c>
      <c r="G157" t="e">
        <f t="shared" si="7"/>
        <v>#VALUE!</v>
      </c>
      <c r="H157" t="e">
        <f t="shared" si="8"/>
        <v>#VALUE!</v>
      </c>
    </row>
    <row r="158" spans="1:8" x14ac:dyDescent="0.25">
      <c r="A158">
        <f>'Lane 5 Team Sheet'!AL34</f>
        <v>0</v>
      </c>
      <c r="F158" t="e">
        <f t="shared" si="6"/>
        <v>#VALUE!</v>
      </c>
      <c r="G158" t="e">
        <f t="shared" si="7"/>
        <v>#VALUE!</v>
      </c>
      <c r="H158" t="e">
        <f t="shared" si="8"/>
        <v>#VALUE!</v>
      </c>
    </row>
    <row r="159" spans="1:8" x14ac:dyDescent="0.25">
      <c r="A159">
        <f>'Lane 5 Team Sheet'!AL35</f>
        <v>0</v>
      </c>
      <c r="F159" t="e">
        <f t="shared" si="6"/>
        <v>#VALUE!</v>
      </c>
      <c r="G159" t="e">
        <f t="shared" si="7"/>
        <v>#VALUE!</v>
      </c>
      <c r="H159" t="e">
        <f t="shared" si="8"/>
        <v>#VALUE!</v>
      </c>
    </row>
    <row r="160" spans="1:8" x14ac:dyDescent="0.25">
      <c r="A160">
        <f>'Lane 5 Team Sheet'!AL36</f>
        <v>0</v>
      </c>
      <c r="F160" t="e">
        <f t="shared" si="6"/>
        <v>#VALUE!</v>
      </c>
      <c r="G160" t="e">
        <f t="shared" si="7"/>
        <v>#VALUE!</v>
      </c>
      <c r="H160" t="e">
        <f t="shared" si="8"/>
        <v>#VALUE!</v>
      </c>
    </row>
    <row r="161" spans="1:8" x14ac:dyDescent="0.25">
      <c r="A161">
        <f>'Lane 5 Team Sheet'!AL37</f>
        <v>0</v>
      </c>
      <c r="F161" t="e">
        <f t="shared" si="6"/>
        <v>#VALUE!</v>
      </c>
      <c r="G161" t="e">
        <f t="shared" si="7"/>
        <v>#VALUE!</v>
      </c>
      <c r="H161" t="e">
        <f t="shared" si="8"/>
        <v>#VALUE!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RowHeight="13.2" x14ac:dyDescent="0.25"/>
  <cols>
    <col min="1" max="1" width="17.33203125" customWidth="1"/>
    <col min="2" max="2" width="9.109375" style="10"/>
    <col min="3" max="3" width="20.88671875" customWidth="1"/>
    <col min="4" max="4" width="39.88671875" customWidth="1"/>
  </cols>
  <sheetData>
    <row r="3" spans="1:3" ht="17.399999999999999" x14ac:dyDescent="0.3">
      <c r="A3" s="20" t="s">
        <v>121</v>
      </c>
      <c r="B3" s="22"/>
      <c r="C3" s="21"/>
    </row>
    <row r="4" spans="1:3" x14ac:dyDescent="0.25">
      <c r="A4" s="21"/>
      <c r="B4" s="22"/>
      <c r="C4" s="21"/>
    </row>
    <row r="5" spans="1:3" x14ac:dyDescent="0.25">
      <c r="A5" s="21" t="s">
        <v>122</v>
      </c>
      <c r="B5" s="22" t="s">
        <v>123</v>
      </c>
      <c r="C5" s="21" t="s">
        <v>124</v>
      </c>
    </row>
    <row r="7" spans="1:3" x14ac:dyDescent="0.25">
      <c r="A7" t="s">
        <v>108</v>
      </c>
    </row>
    <row r="8" spans="1:3" x14ac:dyDescent="0.25">
      <c r="C8" s="10"/>
    </row>
    <row r="9" spans="1:3" x14ac:dyDescent="0.25">
      <c r="A9" t="s">
        <v>178</v>
      </c>
      <c r="B9"/>
    </row>
    <row r="10" spans="1:3" ht="14.4" x14ac:dyDescent="0.25">
      <c r="B10" s="23"/>
    </row>
    <row r="11" spans="1:3" ht="14.4" x14ac:dyDescent="0.25">
      <c r="A11" t="s">
        <v>6</v>
      </c>
      <c r="B11" s="23"/>
    </row>
    <row r="12" spans="1:3" ht="14.4" x14ac:dyDescent="0.25">
      <c r="B12" s="23"/>
    </row>
    <row r="13" spans="1:3" ht="14.4" x14ac:dyDescent="0.25">
      <c r="A13" t="s">
        <v>180</v>
      </c>
      <c r="B13" s="24"/>
    </row>
    <row r="14" spans="1:3" ht="14.4" x14ac:dyDescent="0.25">
      <c r="B14" s="24"/>
    </row>
    <row r="15" spans="1:3" ht="14.4" x14ac:dyDescent="0.25">
      <c r="B15" s="24"/>
    </row>
    <row r="16" spans="1:3" ht="14.4" x14ac:dyDescent="0.25">
      <c r="B16" s="2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RowHeight="13.2" x14ac:dyDescent="0.25"/>
  <cols>
    <col min="3" max="3" width="15.33203125" bestFit="1" customWidth="1"/>
  </cols>
  <sheetData>
    <row r="2" spans="1:5" x14ac:dyDescent="0.25">
      <c r="A2" t="s">
        <v>252</v>
      </c>
      <c r="B2" t="s">
        <v>248</v>
      </c>
      <c r="C2" t="str">
        <f>A2&amp;B2</f>
        <v>50mBackstroke</v>
      </c>
      <c r="D2">
        <v>13</v>
      </c>
      <c r="E2" t="str">
        <f>TEXT(D2,"00")</f>
        <v>13</v>
      </c>
    </row>
    <row r="3" spans="1:5" x14ac:dyDescent="0.25">
      <c r="A3" t="s">
        <v>252</v>
      </c>
      <c r="B3" t="s">
        <v>250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 x14ac:dyDescent="0.25">
      <c r="A4" t="s">
        <v>252</v>
      </c>
      <c r="B4" t="s">
        <v>249</v>
      </c>
      <c r="C4" t="str">
        <f t="shared" si="0"/>
        <v>50mButterfly</v>
      </c>
      <c r="D4">
        <v>10</v>
      </c>
      <c r="E4" t="str">
        <f t="shared" si="1"/>
        <v>10</v>
      </c>
    </row>
    <row r="5" spans="1:5" x14ac:dyDescent="0.25">
      <c r="A5" t="s">
        <v>252</v>
      </c>
      <c r="B5" t="s">
        <v>251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904D-6518-497B-87EF-58CB7A1F3BF6}">
  <dimension ref="A1:M565"/>
  <sheetViews>
    <sheetView topLeftCell="A292" workbookViewId="0">
      <selection activeCell="A303" sqref="A303"/>
    </sheetView>
  </sheetViews>
  <sheetFormatPr defaultRowHeight="13.2" x14ac:dyDescent="0.25"/>
  <cols>
    <col min="2" max="2" width="16" bestFit="1" customWidth="1"/>
    <col min="6" max="6" width="16.5546875" customWidth="1"/>
    <col min="8" max="8" width="10.109375" bestFit="1" customWidth="1"/>
  </cols>
  <sheetData>
    <row r="1" spans="1:13" x14ac:dyDescent="0.25">
      <c r="A1" t="s">
        <v>286</v>
      </c>
      <c r="B1" t="s">
        <v>272</v>
      </c>
      <c r="C1" t="s">
        <v>287</v>
      </c>
      <c r="D1" t="s">
        <v>288</v>
      </c>
      <c r="E1" t="s">
        <v>289</v>
      </c>
      <c r="F1" t="s">
        <v>269</v>
      </c>
      <c r="G1" t="s">
        <v>290</v>
      </c>
      <c r="I1" t="s">
        <v>291</v>
      </c>
      <c r="J1" t="s">
        <v>292</v>
      </c>
      <c r="K1" t="s">
        <v>293</v>
      </c>
      <c r="L1" t="s">
        <v>848</v>
      </c>
      <c r="M1" t="s">
        <v>849</v>
      </c>
    </row>
    <row r="2" spans="1:13" x14ac:dyDescent="0.25">
      <c r="A2">
        <v>1453447</v>
      </c>
      <c r="B2" t="s">
        <v>294</v>
      </c>
      <c r="C2" t="s">
        <v>295</v>
      </c>
      <c r="D2" t="s">
        <v>439</v>
      </c>
      <c r="F2" t="s">
        <v>440</v>
      </c>
      <c r="G2" t="s">
        <v>439</v>
      </c>
      <c r="H2" s="147">
        <v>39303</v>
      </c>
      <c r="I2" t="s">
        <v>983</v>
      </c>
      <c r="J2" t="s">
        <v>951</v>
      </c>
      <c r="K2" t="s">
        <v>976</v>
      </c>
      <c r="L2" t="s">
        <v>1070</v>
      </c>
      <c r="M2" t="s">
        <v>301</v>
      </c>
    </row>
    <row r="3" spans="1:13" x14ac:dyDescent="0.25">
      <c r="A3">
        <v>1646219</v>
      </c>
      <c r="B3" t="s">
        <v>294</v>
      </c>
      <c r="C3" t="s">
        <v>299</v>
      </c>
      <c r="D3" t="s">
        <v>380</v>
      </c>
      <c r="E3" t="s">
        <v>491</v>
      </c>
      <c r="F3" t="s">
        <v>492</v>
      </c>
      <c r="G3" t="s">
        <v>428</v>
      </c>
      <c r="H3" s="147">
        <v>41060</v>
      </c>
      <c r="I3" t="s">
        <v>991</v>
      </c>
      <c r="J3" t="s">
        <v>979</v>
      </c>
      <c r="K3" t="s">
        <v>1005</v>
      </c>
      <c r="L3" t="s">
        <v>1098</v>
      </c>
      <c r="M3" t="s">
        <v>349</v>
      </c>
    </row>
    <row r="4" spans="1:13" x14ac:dyDescent="0.25">
      <c r="A4">
        <v>1735407</v>
      </c>
      <c r="B4" t="s">
        <v>340</v>
      </c>
      <c r="C4" t="s">
        <v>295</v>
      </c>
      <c r="D4" t="s">
        <v>655</v>
      </c>
      <c r="F4" t="s">
        <v>1692</v>
      </c>
      <c r="G4" t="s">
        <v>655</v>
      </c>
      <c r="H4" s="147">
        <v>41427</v>
      </c>
      <c r="I4" t="s">
        <v>971</v>
      </c>
      <c r="J4" t="s">
        <v>962</v>
      </c>
      <c r="K4" t="s">
        <v>994</v>
      </c>
      <c r="L4" t="s">
        <v>1353</v>
      </c>
      <c r="M4" t="s">
        <v>301</v>
      </c>
    </row>
    <row r="5" spans="1:13" x14ac:dyDescent="0.25">
      <c r="A5">
        <v>1579765</v>
      </c>
      <c r="B5" t="s">
        <v>294</v>
      </c>
      <c r="C5" t="s">
        <v>306</v>
      </c>
      <c r="D5" t="s">
        <v>348</v>
      </c>
      <c r="E5" t="s">
        <v>349</v>
      </c>
      <c r="F5" t="s">
        <v>350</v>
      </c>
      <c r="G5" t="s">
        <v>348</v>
      </c>
      <c r="H5" s="147">
        <v>40652</v>
      </c>
      <c r="I5" t="s">
        <v>974</v>
      </c>
      <c r="J5" t="s">
        <v>952</v>
      </c>
      <c r="K5" t="s">
        <v>980</v>
      </c>
      <c r="L5" t="s">
        <v>1007</v>
      </c>
      <c r="M5" t="s">
        <v>349</v>
      </c>
    </row>
    <row r="6" spans="1:13" x14ac:dyDescent="0.25">
      <c r="A6">
        <v>1488958</v>
      </c>
      <c r="B6" t="s">
        <v>294</v>
      </c>
      <c r="C6" t="s">
        <v>306</v>
      </c>
      <c r="D6" t="s">
        <v>334</v>
      </c>
      <c r="F6" t="s">
        <v>335</v>
      </c>
      <c r="G6" t="s">
        <v>334</v>
      </c>
      <c r="H6" s="147">
        <v>40863</v>
      </c>
      <c r="I6" t="s">
        <v>964</v>
      </c>
      <c r="J6" t="s">
        <v>959</v>
      </c>
      <c r="K6" t="s">
        <v>980</v>
      </c>
      <c r="L6" t="s">
        <v>998</v>
      </c>
      <c r="M6" t="s">
        <v>349</v>
      </c>
    </row>
    <row r="7" spans="1:13" x14ac:dyDescent="0.25">
      <c r="A7">
        <v>1488959</v>
      </c>
      <c r="B7" t="s">
        <v>294</v>
      </c>
      <c r="C7" t="s">
        <v>306</v>
      </c>
      <c r="D7" t="s">
        <v>336</v>
      </c>
      <c r="F7" t="s">
        <v>335</v>
      </c>
      <c r="G7" t="s">
        <v>334</v>
      </c>
      <c r="H7" s="147">
        <v>39801</v>
      </c>
      <c r="I7" t="s">
        <v>974</v>
      </c>
      <c r="J7" t="s">
        <v>956</v>
      </c>
      <c r="K7" t="s">
        <v>987</v>
      </c>
      <c r="L7" t="s">
        <v>999</v>
      </c>
      <c r="M7" t="s">
        <v>349</v>
      </c>
    </row>
    <row r="8" spans="1:13" x14ac:dyDescent="0.25">
      <c r="A8">
        <v>1728933</v>
      </c>
      <c r="B8" t="s">
        <v>409</v>
      </c>
      <c r="C8" t="s">
        <v>418</v>
      </c>
      <c r="D8" t="s">
        <v>690</v>
      </c>
      <c r="F8" t="s">
        <v>625</v>
      </c>
      <c r="G8" t="s">
        <v>690</v>
      </c>
      <c r="H8" s="147">
        <v>28885</v>
      </c>
      <c r="I8" t="s">
        <v>1043</v>
      </c>
      <c r="J8" t="s">
        <v>965</v>
      </c>
      <c r="K8" t="s">
        <v>1105</v>
      </c>
      <c r="L8" t="s">
        <v>1259</v>
      </c>
      <c r="M8" t="s">
        <v>349</v>
      </c>
    </row>
    <row r="9" spans="1:13" x14ac:dyDescent="0.25">
      <c r="A9">
        <v>1688518</v>
      </c>
      <c r="B9" t="s">
        <v>340</v>
      </c>
      <c r="C9" t="s">
        <v>306</v>
      </c>
      <c r="D9" t="s">
        <v>661</v>
      </c>
      <c r="F9" t="s">
        <v>625</v>
      </c>
      <c r="G9" t="s">
        <v>661</v>
      </c>
      <c r="H9" s="147">
        <v>41749</v>
      </c>
      <c r="I9" t="s">
        <v>985</v>
      </c>
      <c r="J9" t="s">
        <v>952</v>
      </c>
      <c r="K9" t="s">
        <v>1021</v>
      </c>
      <c r="L9" t="s">
        <v>1224</v>
      </c>
      <c r="M9" t="s">
        <v>349</v>
      </c>
    </row>
    <row r="10" spans="1:13" x14ac:dyDescent="0.25">
      <c r="A10">
        <v>1527564</v>
      </c>
      <c r="B10" t="s">
        <v>294</v>
      </c>
      <c r="C10" t="s">
        <v>306</v>
      </c>
      <c r="D10" t="s">
        <v>624</v>
      </c>
      <c r="F10" t="s">
        <v>625</v>
      </c>
      <c r="G10" t="s">
        <v>624</v>
      </c>
      <c r="H10" s="147">
        <v>40494</v>
      </c>
      <c r="I10" t="s">
        <v>956</v>
      </c>
      <c r="J10" t="s">
        <v>959</v>
      </c>
      <c r="K10" t="s">
        <v>972</v>
      </c>
      <c r="L10" t="s">
        <v>1195</v>
      </c>
      <c r="M10" t="s">
        <v>349</v>
      </c>
    </row>
    <row r="11" spans="1:13" x14ac:dyDescent="0.25">
      <c r="A11">
        <v>1739082</v>
      </c>
      <c r="B11" t="s">
        <v>340</v>
      </c>
      <c r="C11" t="s">
        <v>295</v>
      </c>
      <c r="D11" t="s">
        <v>1430</v>
      </c>
      <c r="F11" t="s">
        <v>1699</v>
      </c>
      <c r="G11" t="s">
        <v>1430</v>
      </c>
      <c r="H11" s="147">
        <v>40246</v>
      </c>
      <c r="I11" t="s">
        <v>983</v>
      </c>
      <c r="J11" t="s">
        <v>986</v>
      </c>
      <c r="K11" t="s">
        <v>972</v>
      </c>
      <c r="L11" t="s">
        <v>1700</v>
      </c>
      <c r="M11" t="s">
        <v>301</v>
      </c>
    </row>
    <row r="12" spans="1:13" x14ac:dyDescent="0.25">
      <c r="A12">
        <v>1627912</v>
      </c>
      <c r="B12" t="s">
        <v>294</v>
      </c>
      <c r="C12" t="s">
        <v>295</v>
      </c>
      <c r="D12" t="s">
        <v>332</v>
      </c>
      <c r="F12" t="s">
        <v>638</v>
      </c>
      <c r="G12" t="s">
        <v>332</v>
      </c>
      <c r="H12" s="147">
        <v>41203</v>
      </c>
      <c r="I12" t="s">
        <v>1039</v>
      </c>
      <c r="J12" t="s">
        <v>975</v>
      </c>
      <c r="K12" t="s">
        <v>1005</v>
      </c>
      <c r="L12" t="s">
        <v>1204</v>
      </c>
      <c r="M12" t="s">
        <v>301</v>
      </c>
    </row>
    <row r="13" spans="1:13" x14ac:dyDescent="0.25">
      <c r="A13">
        <v>1681668</v>
      </c>
      <c r="B13" t="s">
        <v>340</v>
      </c>
      <c r="C13" t="s">
        <v>306</v>
      </c>
      <c r="D13" t="s">
        <v>812</v>
      </c>
      <c r="F13" t="s">
        <v>813</v>
      </c>
      <c r="G13" t="s">
        <v>812</v>
      </c>
      <c r="H13" s="147">
        <v>41399</v>
      </c>
      <c r="I13" t="s">
        <v>979</v>
      </c>
      <c r="J13" t="s">
        <v>979</v>
      </c>
      <c r="K13" t="s">
        <v>994</v>
      </c>
      <c r="L13" t="s">
        <v>1352</v>
      </c>
      <c r="M13" t="s">
        <v>349</v>
      </c>
    </row>
    <row r="14" spans="1:13" x14ac:dyDescent="0.25">
      <c r="A14">
        <v>1665155</v>
      </c>
      <c r="B14" t="s">
        <v>294</v>
      </c>
      <c r="C14" t="s">
        <v>306</v>
      </c>
      <c r="D14" t="s">
        <v>444</v>
      </c>
      <c r="F14" t="s">
        <v>938</v>
      </c>
      <c r="G14" t="s">
        <v>444</v>
      </c>
      <c r="H14" s="147">
        <v>41454</v>
      </c>
      <c r="I14" t="s">
        <v>1003</v>
      </c>
      <c r="J14" t="s">
        <v>962</v>
      </c>
      <c r="K14" t="s">
        <v>994</v>
      </c>
      <c r="L14" t="s">
        <v>1598</v>
      </c>
      <c r="M14" t="s">
        <v>349</v>
      </c>
    </row>
    <row r="15" spans="1:13" x14ac:dyDescent="0.25">
      <c r="A15">
        <v>637090</v>
      </c>
      <c r="B15" t="s">
        <v>294</v>
      </c>
      <c r="C15" t="s">
        <v>295</v>
      </c>
      <c r="D15" t="s">
        <v>939</v>
      </c>
      <c r="E15" t="s">
        <v>396</v>
      </c>
      <c r="F15" t="s">
        <v>938</v>
      </c>
      <c r="G15" t="s">
        <v>939</v>
      </c>
      <c r="H15" s="147">
        <v>27851</v>
      </c>
      <c r="I15" t="s">
        <v>965</v>
      </c>
      <c r="J15" t="s">
        <v>952</v>
      </c>
      <c r="K15" t="s">
        <v>1121</v>
      </c>
      <c r="L15" t="s">
        <v>1401</v>
      </c>
      <c r="M15" t="s">
        <v>301</v>
      </c>
    </row>
    <row r="16" spans="1:13" x14ac:dyDescent="0.25">
      <c r="A16">
        <v>1711582</v>
      </c>
      <c r="B16" t="s">
        <v>340</v>
      </c>
      <c r="C16" t="s">
        <v>295</v>
      </c>
      <c r="D16" t="s">
        <v>620</v>
      </c>
      <c r="F16" t="s">
        <v>938</v>
      </c>
      <c r="G16" t="s">
        <v>620</v>
      </c>
      <c r="H16" s="147">
        <v>42287</v>
      </c>
      <c r="I16" t="s">
        <v>975</v>
      </c>
      <c r="J16" t="s">
        <v>975</v>
      </c>
      <c r="K16" t="s">
        <v>1018</v>
      </c>
      <c r="L16" t="s">
        <v>1666</v>
      </c>
      <c r="M16" t="s">
        <v>301</v>
      </c>
    </row>
    <row r="17" spans="1:13" x14ac:dyDescent="0.25">
      <c r="A17">
        <v>1701196</v>
      </c>
      <c r="B17" t="s">
        <v>340</v>
      </c>
      <c r="C17" t="s">
        <v>295</v>
      </c>
      <c r="D17" t="s">
        <v>360</v>
      </c>
      <c r="F17" t="s">
        <v>1657</v>
      </c>
      <c r="G17" t="s">
        <v>360</v>
      </c>
      <c r="H17" s="147">
        <v>39793</v>
      </c>
      <c r="I17" t="s">
        <v>959</v>
      </c>
      <c r="J17" t="s">
        <v>956</v>
      </c>
      <c r="K17" t="s">
        <v>987</v>
      </c>
      <c r="L17" t="s">
        <v>1658</v>
      </c>
      <c r="M17" t="s">
        <v>301</v>
      </c>
    </row>
    <row r="18" spans="1:13" x14ac:dyDescent="0.25">
      <c r="A18">
        <v>1224005</v>
      </c>
      <c r="B18" t="s">
        <v>294</v>
      </c>
      <c r="C18" t="s">
        <v>306</v>
      </c>
      <c r="D18" t="s">
        <v>327</v>
      </c>
      <c r="E18" t="s">
        <v>357</v>
      </c>
      <c r="F18" t="s">
        <v>714</v>
      </c>
      <c r="G18" t="s">
        <v>327</v>
      </c>
      <c r="H18" s="147">
        <v>39509</v>
      </c>
      <c r="I18" t="s">
        <v>971</v>
      </c>
      <c r="J18" t="s">
        <v>986</v>
      </c>
      <c r="K18" t="s">
        <v>987</v>
      </c>
      <c r="L18" t="s">
        <v>1281</v>
      </c>
      <c r="M18" t="s">
        <v>349</v>
      </c>
    </row>
    <row r="19" spans="1:13" x14ac:dyDescent="0.25">
      <c r="A19">
        <v>1681663</v>
      </c>
      <c r="B19" t="s">
        <v>340</v>
      </c>
      <c r="C19" t="s">
        <v>295</v>
      </c>
      <c r="D19" t="s">
        <v>810</v>
      </c>
      <c r="F19" t="s">
        <v>811</v>
      </c>
      <c r="G19" t="s">
        <v>810</v>
      </c>
      <c r="H19" s="147">
        <v>40182</v>
      </c>
      <c r="I19" t="s">
        <v>952</v>
      </c>
      <c r="J19" t="s">
        <v>965</v>
      </c>
      <c r="K19" t="s">
        <v>972</v>
      </c>
      <c r="L19" t="s">
        <v>1351</v>
      </c>
      <c r="M19" t="s">
        <v>301</v>
      </c>
    </row>
    <row r="20" spans="1:13" x14ac:dyDescent="0.25">
      <c r="A20">
        <v>1681672</v>
      </c>
      <c r="B20" t="s">
        <v>340</v>
      </c>
      <c r="C20" t="s">
        <v>306</v>
      </c>
      <c r="D20" t="s">
        <v>366</v>
      </c>
      <c r="F20" t="s">
        <v>811</v>
      </c>
      <c r="G20" t="s">
        <v>366</v>
      </c>
      <c r="H20" s="147">
        <v>41201</v>
      </c>
      <c r="I20" t="s">
        <v>974</v>
      </c>
      <c r="J20" t="s">
        <v>975</v>
      </c>
      <c r="K20" t="s">
        <v>1005</v>
      </c>
      <c r="L20" t="s">
        <v>1200</v>
      </c>
      <c r="M20" t="s">
        <v>349</v>
      </c>
    </row>
    <row r="21" spans="1:13" x14ac:dyDescent="0.25">
      <c r="A21">
        <v>1109100</v>
      </c>
      <c r="B21" t="s">
        <v>294</v>
      </c>
      <c r="C21" t="s">
        <v>295</v>
      </c>
      <c r="D21" t="s">
        <v>420</v>
      </c>
      <c r="F21" t="s">
        <v>1421</v>
      </c>
      <c r="G21" t="s">
        <v>568</v>
      </c>
      <c r="H21" s="147">
        <v>38573</v>
      </c>
      <c r="I21" t="s">
        <v>983</v>
      </c>
      <c r="J21" t="s">
        <v>951</v>
      </c>
      <c r="K21" t="s">
        <v>1046</v>
      </c>
      <c r="L21" t="s">
        <v>1422</v>
      </c>
      <c r="M21" t="s">
        <v>301</v>
      </c>
    </row>
    <row r="22" spans="1:13" x14ac:dyDescent="0.25">
      <c r="A22">
        <v>1156068</v>
      </c>
      <c r="B22" t="s">
        <v>409</v>
      </c>
      <c r="C22" t="s">
        <v>295</v>
      </c>
      <c r="D22" t="s">
        <v>316</v>
      </c>
      <c r="E22" t="s">
        <v>301</v>
      </c>
      <c r="F22" t="s">
        <v>1421</v>
      </c>
      <c r="G22" t="s">
        <v>316</v>
      </c>
      <c r="H22" s="147">
        <v>26204</v>
      </c>
      <c r="I22" t="s">
        <v>1060</v>
      </c>
      <c r="J22" t="s">
        <v>983</v>
      </c>
      <c r="K22" t="s">
        <v>1245</v>
      </c>
      <c r="L22" t="s">
        <v>1423</v>
      </c>
      <c r="M22" t="s">
        <v>301</v>
      </c>
    </row>
    <row r="23" spans="1:13" x14ac:dyDescent="0.25">
      <c r="A23">
        <v>1597173</v>
      </c>
      <c r="B23" t="s">
        <v>340</v>
      </c>
      <c r="C23" t="s">
        <v>306</v>
      </c>
      <c r="D23" t="s">
        <v>777</v>
      </c>
      <c r="F23" t="s">
        <v>727</v>
      </c>
      <c r="H23" s="147">
        <v>41005</v>
      </c>
      <c r="I23" t="s">
        <v>962</v>
      </c>
      <c r="J23" t="s">
        <v>952</v>
      </c>
      <c r="K23" t="s">
        <v>1005</v>
      </c>
      <c r="L23" t="s">
        <v>1329</v>
      </c>
      <c r="M23" t="s">
        <v>349</v>
      </c>
    </row>
    <row r="24" spans="1:13" x14ac:dyDescent="0.25">
      <c r="A24">
        <v>1327008</v>
      </c>
      <c r="B24" t="s">
        <v>294</v>
      </c>
      <c r="C24" t="s">
        <v>306</v>
      </c>
      <c r="D24" t="s">
        <v>726</v>
      </c>
      <c r="E24" t="s">
        <v>357</v>
      </c>
      <c r="F24" t="s">
        <v>727</v>
      </c>
      <c r="G24" t="s">
        <v>726</v>
      </c>
      <c r="H24" s="147">
        <v>38688</v>
      </c>
      <c r="I24" t="s">
        <v>971</v>
      </c>
      <c r="J24" t="s">
        <v>956</v>
      </c>
      <c r="K24" t="s">
        <v>1046</v>
      </c>
      <c r="L24" t="s">
        <v>1292</v>
      </c>
      <c r="M24" t="s">
        <v>349</v>
      </c>
    </row>
    <row r="25" spans="1:13" x14ac:dyDescent="0.25">
      <c r="A25">
        <v>974557</v>
      </c>
      <c r="B25" t="s">
        <v>294</v>
      </c>
      <c r="C25" t="s">
        <v>295</v>
      </c>
      <c r="D25" t="s">
        <v>354</v>
      </c>
      <c r="F25" t="s">
        <v>407</v>
      </c>
      <c r="G25" t="s">
        <v>354</v>
      </c>
      <c r="H25" s="147">
        <v>38417</v>
      </c>
      <c r="I25" t="s">
        <v>962</v>
      </c>
      <c r="J25" t="s">
        <v>986</v>
      </c>
      <c r="K25" t="s">
        <v>1046</v>
      </c>
      <c r="L25" t="s">
        <v>1047</v>
      </c>
      <c r="M25" t="s">
        <v>301</v>
      </c>
    </row>
    <row r="26" spans="1:13" x14ac:dyDescent="0.25">
      <c r="A26">
        <v>1714037</v>
      </c>
      <c r="B26" t="s">
        <v>294</v>
      </c>
      <c r="C26" t="s">
        <v>295</v>
      </c>
      <c r="D26" t="s">
        <v>341</v>
      </c>
      <c r="F26" t="s">
        <v>400</v>
      </c>
      <c r="G26" t="s">
        <v>341</v>
      </c>
      <c r="H26" s="147">
        <v>40868</v>
      </c>
      <c r="I26" t="s">
        <v>1039</v>
      </c>
      <c r="J26" t="s">
        <v>959</v>
      </c>
      <c r="K26" t="s">
        <v>980</v>
      </c>
      <c r="L26" t="s">
        <v>1040</v>
      </c>
      <c r="M26" t="s">
        <v>301</v>
      </c>
    </row>
    <row r="27" spans="1:13" x14ac:dyDescent="0.25">
      <c r="A27">
        <v>1633546</v>
      </c>
      <c r="B27" t="s">
        <v>340</v>
      </c>
      <c r="C27" t="s">
        <v>306</v>
      </c>
      <c r="D27" t="s">
        <v>816</v>
      </c>
      <c r="F27" t="s">
        <v>1573</v>
      </c>
      <c r="G27" t="s">
        <v>816</v>
      </c>
      <c r="H27" s="147">
        <v>40059</v>
      </c>
      <c r="I27" t="s">
        <v>986</v>
      </c>
      <c r="J27" t="s">
        <v>983</v>
      </c>
      <c r="K27" t="s">
        <v>966</v>
      </c>
      <c r="L27" t="s">
        <v>1574</v>
      </c>
      <c r="M27" t="s">
        <v>349</v>
      </c>
    </row>
    <row r="28" spans="1:13" x14ac:dyDescent="0.25">
      <c r="A28">
        <v>1633539</v>
      </c>
      <c r="B28" t="s">
        <v>340</v>
      </c>
      <c r="C28" t="s">
        <v>306</v>
      </c>
      <c r="D28" t="s">
        <v>1571</v>
      </c>
      <c r="F28" t="s">
        <v>423</v>
      </c>
      <c r="G28" t="s">
        <v>1571</v>
      </c>
      <c r="H28" s="147">
        <v>40963</v>
      </c>
      <c r="I28" t="s">
        <v>1080</v>
      </c>
      <c r="J28" t="s">
        <v>971</v>
      </c>
      <c r="K28" t="s">
        <v>1005</v>
      </c>
      <c r="L28" t="s">
        <v>1572</v>
      </c>
      <c r="M28" t="s">
        <v>349</v>
      </c>
    </row>
    <row r="29" spans="1:13" x14ac:dyDescent="0.25">
      <c r="A29">
        <v>1250586</v>
      </c>
      <c r="B29" t="s">
        <v>294</v>
      </c>
      <c r="C29" t="s">
        <v>295</v>
      </c>
      <c r="D29" t="s">
        <v>422</v>
      </c>
      <c r="F29" t="s">
        <v>423</v>
      </c>
      <c r="G29" t="s">
        <v>422</v>
      </c>
      <c r="H29" s="147">
        <v>39079</v>
      </c>
      <c r="I29" t="s">
        <v>1060</v>
      </c>
      <c r="J29" t="s">
        <v>956</v>
      </c>
      <c r="K29" t="s">
        <v>968</v>
      </c>
      <c r="L29" t="s">
        <v>1061</v>
      </c>
      <c r="M29" t="s">
        <v>301</v>
      </c>
    </row>
    <row r="30" spans="1:13" x14ac:dyDescent="0.25">
      <c r="A30">
        <v>1487308</v>
      </c>
      <c r="B30" t="s">
        <v>340</v>
      </c>
      <c r="C30" t="s">
        <v>306</v>
      </c>
      <c r="D30" t="s">
        <v>650</v>
      </c>
      <c r="F30" t="s">
        <v>651</v>
      </c>
      <c r="G30" t="s">
        <v>650</v>
      </c>
      <c r="H30" s="147">
        <v>39651</v>
      </c>
      <c r="I30" t="s">
        <v>989</v>
      </c>
      <c r="J30" t="s">
        <v>1009</v>
      </c>
      <c r="K30" t="s">
        <v>987</v>
      </c>
      <c r="L30" t="s">
        <v>1214</v>
      </c>
      <c r="M30" t="s">
        <v>349</v>
      </c>
    </row>
    <row r="31" spans="1:13" x14ac:dyDescent="0.25">
      <c r="A31">
        <v>1720837</v>
      </c>
      <c r="B31" t="s">
        <v>409</v>
      </c>
      <c r="C31" t="s">
        <v>418</v>
      </c>
      <c r="D31" t="s">
        <v>559</v>
      </c>
      <c r="E31" t="s">
        <v>297</v>
      </c>
      <c r="F31" t="s">
        <v>476</v>
      </c>
      <c r="G31" t="s">
        <v>559</v>
      </c>
      <c r="H31" s="147">
        <v>32322</v>
      </c>
      <c r="I31" t="s">
        <v>1060</v>
      </c>
      <c r="J31" t="s">
        <v>962</v>
      </c>
      <c r="K31" t="s">
        <v>1102</v>
      </c>
      <c r="L31" t="s">
        <v>1149</v>
      </c>
      <c r="M31" t="s">
        <v>349</v>
      </c>
    </row>
    <row r="32" spans="1:13" x14ac:dyDescent="0.25">
      <c r="A32">
        <v>1640892</v>
      </c>
      <c r="B32" t="s">
        <v>294</v>
      </c>
      <c r="C32" t="s">
        <v>295</v>
      </c>
      <c r="D32" t="s">
        <v>474</v>
      </c>
      <c r="E32" t="s">
        <v>475</v>
      </c>
      <c r="F32" t="s">
        <v>476</v>
      </c>
      <c r="G32" t="s">
        <v>477</v>
      </c>
      <c r="H32" s="147">
        <v>41502</v>
      </c>
      <c r="I32" t="s">
        <v>964</v>
      </c>
      <c r="J32" t="s">
        <v>951</v>
      </c>
      <c r="K32" t="s">
        <v>994</v>
      </c>
      <c r="L32" t="s">
        <v>1091</v>
      </c>
      <c r="M32" t="s">
        <v>301</v>
      </c>
    </row>
    <row r="33" spans="1:13" x14ac:dyDescent="0.25">
      <c r="A33">
        <v>1700345</v>
      </c>
      <c r="B33" t="s">
        <v>340</v>
      </c>
      <c r="C33" t="s">
        <v>295</v>
      </c>
      <c r="D33" t="s">
        <v>679</v>
      </c>
      <c r="F33" t="s">
        <v>1565</v>
      </c>
      <c r="G33" t="s">
        <v>679</v>
      </c>
      <c r="H33" s="147">
        <v>40541</v>
      </c>
      <c r="I33" t="s">
        <v>1003</v>
      </c>
      <c r="J33" t="s">
        <v>956</v>
      </c>
      <c r="K33" t="s">
        <v>972</v>
      </c>
      <c r="L33" t="s">
        <v>1004</v>
      </c>
      <c r="M33" t="s">
        <v>301</v>
      </c>
    </row>
    <row r="34" spans="1:13" x14ac:dyDescent="0.25">
      <c r="A34">
        <v>1633535</v>
      </c>
      <c r="B34" t="s">
        <v>294</v>
      </c>
      <c r="C34" t="s">
        <v>295</v>
      </c>
      <c r="D34" t="s">
        <v>1564</v>
      </c>
      <c r="F34" t="s">
        <v>1565</v>
      </c>
      <c r="G34" t="s">
        <v>1564</v>
      </c>
      <c r="H34" s="147">
        <v>40474</v>
      </c>
      <c r="I34" t="s">
        <v>982</v>
      </c>
      <c r="J34" t="s">
        <v>975</v>
      </c>
      <c r="K34" t="s">
        <v>972</v>
      </c>
      <c r="L34" t="s">
        <v>1566</v>
      </c>
      <c r="M34" t="s">
        <v>301</v>
      </c>
    </row>
    <row r="35" spans="1:13" x14ac:dyDescent="0.25">
      <c r="A35">
        <v>1627910</v>
      </c>
      <c r="B35" t="s">
        <v>294</v>
      </c>
      <c r="C35" t="s">
        <v>306</v>
      </c>
      <c r="D35" t="s">
        <v>635</v>
      </c>
      <c r="F35" t="s">
        <v>636</v>
      </c>
      <c r="G35" t="s">
        <v>635</v>
      </c>
      <c r="H35" s="147">
        <v>40690</v>
      </c>
      <c r="I35" t="s">
        <v>1020</v>
      </c>
      <c r="J35" t="s">
        <v>979</v>
      </c>
      <c r="K35" t="s">
        <v>980</v>
      </c>
      <c r="L35" t="s">
        <v>1202</v>
      </c>
      <c r="M35" t="s">
        <v>349</v>
      </c>
    </row>
    <row r="36" spans="1:13" x14ac:dyDescent="0.25">
      <c r="A36">
        <v>1627911</v>
      </c>
      <c r="B36" t="s">
        <v>294</v>
      </c>
      <c r="C36" t="s">
        <v>306</v>
      </c>
      <c r="D36" t="s">
        <v>637</v>
      </c>
      <c r="F36" t="s">
        <v>636</v>
      </c>
      <c r="G36" t="s">
        <v>637</v>
      </c>
      <c r="H36" s="147">
        <v>41325</v>
      </c>
      <c r="I36" t="s">
        <v>985</v>
      </c>
      <c r="J36" t="s">
        <v>971</v>
      </c>
      <c r="K36" t="s">
        <v>994</v>
      </c>
      <c r="L36" t="s">
        <v>1203</v>
      </c>
      <c r="M36" t="s">
        <v>349</v>
      </c>
    </row>
    <row r="37" spans="1:13" x14ac:dyDescent="0.25">
      <c r="A37">
        <v>1735404</v>
      </c>
      <c r="B37" t="s">
        <v>340</v>
      </c>
      <c r="C37" t="s">
        <v>306</v>
      </c>
      <c r="D37" t="s">
        <v>1690</v>
      </c>
      <c r="F37" t="s">
        <v>919</v>
      </c>
      <c r="G37" t="s">
        <v>1690</v>
      </c>
      <c r="H37" s="147">
        <v>42314</v>
      </c>
      <c r="I37" t="s">
        <v>962</v>
      </c>
      <c r="J37" t="s">
        <v>959</v>
      </c>
      <c r="K37" t="s">
        <v>1018</v>
      </c>
      <c r="L37" t="s">
        <v>1691</v>
      </c>
      <c r="M37" t="s">
        <v>349</v>
      </c>
    </row>
    <row r="38" spans="1:13" x14ac:dyDescent="0.25">
      <c r="A38">
        <v>1576399</v>
      </c>
      <c r="B38" t="s">
        <v>294</v>
      </c>
      <c r="C38" t="s">
        <v>295</v>
      </c>
      <c r="D38" t="s">
        <v>567</v>
      </c>
      <c r="F38" t="s">
        <v>919</v>
      </c>
      <c r="G38" t="s">
        <v>567</v>
      </c>
      <c r="H38" s="147">
        <v>41123</v>
      </c>
      <c r="I38" t="s">
        <v>971</v>
      </c>
      <c r="J38" t="s">
        <v>951</v>
      </c>
      <c r="K38" t="s">
        <v>1005</v>
      </c>
      <c r="L38" t="s">
        <v>1542</v>
      </c>
      <c r="M38" t="s">
        <v>301</v>
      </c>
    </row>
    <row r="39" spans="1:13" x14ac:dyDescent="0.25">
      <c r="A39">
        <v>1694766</v>
      </c>
      <c r="B39" t="s">
        <v>409</v>
      </c>
      <c r="C39" t="s">
        <v>295</v>
      </c>
      <c r="D39" t="s">
        <v>939</v>
      </c>
      <c r="E39" t="s">
        <v>396</v>
      </c>
      <c r="F39" t="s">
        <v>919</v>
      </c>
      <c r="G39" t="s">
        <v>939</v>
      </c>
      <c r="H39" s="147">
        <v>28041</v>
      </c>
      <c r="I39" t="s">
        <v>951</v>
      </c>
      <c r="J39" t="s">
        <v>975</v>
      </c>
      <c r="K39" t="s">
        <v>1121</v>
      </c>
      <c r="L39" t="s">
        <v>1652</v>
      </c>
      <c r="M39" t="s">
        <v>301</v>
      </c>
    </row>
    <row r="40" spans="1:13" x14ac:dyDescent="0.25">
      <c r="A40">
        <v>1701199</v>
      </c>
      <c r="B40" t="s">
        <v>340</v>
      </c>
      <c r="C40" t="s">
        <v>295</v>
      </c>
      <c r="D40" t="s">
        <v>783</v>
      </c>
      <c r="F40" t="s">
        <v>1659</v>
      </c>
      <c r="G40" t="s">
        <v>783</v>
      </c>
      <c r="H40" s="147">
        <v>40168</v>
      </c>
      <c r="I40" t="s">
        <v>1039</v>
      </c>
      <c r="J40" t="s">
        <v>956</v>
      </c>
      <c r="K40" t="s">
        <v>966</v>
      </c>
      <c r="L40" t="s">
        <v>1660</v>
      </c>
      <c r="M40" t="s">
        <v>301</v>
      </c>
    </row>
    <row r="41" spans="1:13" x14ac:dyDescent="0.25">
      <c r="A41">
        <v>1208589</v>
      </c>
      <c r="B41" t="s">
        <v>340</v>
      </c>
      <c r="C41" t="s">
        <v>306</v>
      </c>
      <c r="D41" t="s">
        <v>321</v>
      </c>
      <c r="F41" t="s">
        <v>648</v>
      </c>
      <c r="H41" s="147">
        <v>38856</v>
      </c>
      <c r="I41" t="s">
        <v>974</v>
      </c>
      <c r="J41" t="s">
        <v>979</v>
      </c>
      <c r="K41" t="s">
        <v>968</v>
      </c>
      <c r="L41" t="s">
        <v>1212</v>
      </c>
      <c r="M41" t="s">
        <v>349</v>
      </c>
    </row>
    <row r="42" spans="1:13" x14ac:dyDescent="0.25">
      <c r="A42">
        <v>1735402</v>
      </c>
      <c r="B42" t="s">
        <v>340</v>
      </c>
      <c r="C42" t="s">
        <v>306</v>
      </c>
      <c r="D42" t="s">
        <v>328</v>
      </c>
      <c r="F42" t="s">
        <v>1686</v>
      </c>
      <c r="G42" t="s">
        <v>328</v>
      </c>
      <c r="H42" s="147">
        <v>42323</v>
      </c>
      <c r="I42" t="s">
        <v>1071</v>
      </c>
      <c r="J42" t="s">
        <v>959</v>
      </c>
      <c r="K42" t="s">
        <v>1018</v>
      </c>
      <c r="L42" t="s">
        <v>1687</v>
      </c>
      <c r="M42" t="s">
        <v>349</v>
      </c>
    </row>
    <row r="43" spans="1:13" x14ac:dyDescent="0.25">
      <c r="A43">
        <v>1721212</v>
      </c>
      <c r="B43" t="s">
        <v>340</v>
      </c>
      <c r="C43" t="s">
        <v>295</v>
      </c>
      <c r="D43" t="s">
        <v>434</v>
      </c>
      <c r="F43" t="s">
        <v>577</v>
      </c>
      <c r="G43" t="s">
        <v>434</v>
      </c>
      <c r="H43" s="147">
        <v>42292</v>
      </c>
      <c r="I43" t="s">
        <v>1071</v>
      </c>
      <c r="J43" t="s">
        <v>975</v>
      </c>
      <c r="K43" t="s">
        <v>1018</v>
      </c>
      <c r="L43" t="s">
        <v>1160</v>
      </c>
      <c r="M43" t="s">
        <v>301</v>
      </c>
    </row>
    <row r="44" spans="1:13" x14ac:dyDescent="0.25">
      <c r="A44">
        <v>1712838</v>
      </c>
      <c r="B44" t="s">
        <v>294</v>
      </c>
      <c r="C44" t="s">
        <v>306</v>
      </c>
      <c r="D44" t="s">
        <v>328</v>
      </c>
      <c r="E44" t="s">
        <v>301</v>
      </c>
      <c r="F44" t="s">
        <v>554</v>
      </c>
      <c r="G44" t="s">
        <v>328</v>
      </c>
      <c r="H44" s="147">
        <v>41060</v>
      </c>
      <c r="I44" t="s">
        <v>991</v>
      </c>
      <c r="J44" t="s">
        <v>979</v>
      </c>
      <c r="K44" t="s">
        <v>1005</v>
      </c>
      <c r="L44" t="s">
        <v>1098</v>
      </c>
      <c r="M44" t="s">
        <v>349</v>
      </c>
    </row>
    <row r="45" spans="1:13" x14ac:dyDescent="0.25">
      <c r="A45">
        <v>1408564</v>
      </c>
      <c r="B45" t="s">
        <v>294</v>
      </c>
      <c r="C45" t="s">
        <v>306</v>
      </c>
      <c r="D45" t="s">
        <v>738</v>
      </c>
      <c r="F45" t="s">
        <v>739</v>
      </c>
      <c r="G45" t="s">
        <v>738</v>
      </c>
      <c r="H45" s="147">
        <v>39975</v>
      </c>
      <c r="I45" t="s">
        <v>959</v>
      </c>
      <c r="J45" t="s">
        <v>962</v>
      </c>
      <c r="K45" t="s">
        <v>966</v>
      </c>
      <c r="L45" t="s">
        <v>1300</v>
      </c>
      <c r="M45" t="s">
        <v>349</v>
      </c>
    </row>
    <row r="46" spans="1:13" x14ac:dyDescent="0.25">
      <c r="A46">
        <v>1185624</v>
      </c>
      <c r="B46" t="s">
        <v>294</v>
      </c>
      <c r="C46" t="s">
        <v>306</v>
      </c>
      <c r="D46" t="s">
        <v>309</v>
      </c>
      <c r="F46" t="s">
        <v>417</v>
      </c>
      <c r="H46" s="147">
        <v>40689</v>
      </c>
      <c r="I46" t="s">
        <v>978</v>
      </c>
      <c r="J46" t="s">
        <v>979</v>
      </c>
      <c r="K46" t="s">
        <v>980</v>
      </c>
      <c r="L46" t="s">
        <v>981</v>
      </c>
      <c r="M46" t="s">
        <v>349</v>
      </c>
    </row>
    <row r="47" spans="1:13" x14ac:dyDescent="0.25">
      <c r="A47">
        <v>1579155</v>
      </c>
      <c r="B47" t="s">
        <v>340</v>
      </c>
      <c r="C47" t="s">
        <v>295</v>
      </c>
      <c r="D47" t="s">
        <v>354</v>
      </c>
      <c r="F47" t="s">
        <v>417</v>
      </c>
      <c r="G47" t="s">
        <v>354</v>
      </c>
      <c r="H47" s="147">
        <v>40128</v>
      </c>
      <c r="I47" t="s">
        <v>959</v>
      </c>
      <c r="J47" t="s">
        <v>959</v>
      </c>
      <c r="K47" t="s">
        <v>966</v>
      </c>
      <c r="L47" t="s">
        <v>1546</v>
      </c>
      <c r="M47" t="s">
        <v>301</v>
      </c>
    </row>
    <row r="48" spans="1:13" x14ac:dyDescent="0.25">
      <c r="A48">
        <v>1185625</v>
      </c>
      <c r="B48" t="s">
        <v>409</v>
      </c>
      <c r="C48" t="s">
        <v>418</v>
      </c>
      <c r="D48" t="s">
        <v>419</v>
      </c>
      <c r="F48" t="s">
        <v>417</v>
      </c>
      <c r="G48" t="s">
        <v>419</v>
      </c>
      <c r="H48" s="147">
        <v>25219</v>
      </c>
      <c r="I48" t="s">
        <v>964</v>
      </c>
      <c r="J48" t="s">
        <v>965</v>
      </c>
      <c r="K48" t="s">
        <v>1056</v>
      </c>
      <c r="L48" t="s">
        <v>1057</v>
      </c>
      <c r="M48" t="s">
        <v>349</v>
      </c>
    </row>
    <row r="49" spans="1:13" x14ac:dyDescent="0.25">
      <c r="A49">
        <v>1700030</v>
      </c>
      <c r="B49" t="s">
        <v>340</v>
      </c>
      <c r="C49" t="s">
        <v>306</v>
      </c>
      <c r="D49" t="s">
        <v>532</v>
      </c>
      <c r="F49" t="s">
        <v>831</v>
      </c>
      <c r="G49" t="s">
        <v>532</v>
      </c>
      <c r="H49" s="147">
        <v>41000</v>
      </c>
      <c r="I49" t="s">
        <v>965</v>
      </c>
      <c r="J49" t="s">
        <v>952</v>
      </c>
      <c r="K49" t="s">
        <v>1005</v>
      </c>
      <c r="L49" t="s">
        <v>1369</v>
      </c>
      <c r="M49" t="s">
        <v>349</v>
      </c>
    </row>
    <row r="50" spans="1:13" x14ac:dyDescent="0.25">
      <c r="A50">
        <v>1624359</v>
      </c>
      <c r="B50" t="s">
        <v>294</v>
      </c>
      <c r="C50" t="s">
        <v>295</v>
      </c>
      <c r="D50" t="s">
        <v>629</v>
      </c>
      <c r="F50" t="s">
        <v>630</v>
      </c>
      <c r="G50" t="s">
        <v>629</v>
      </c>
      <c r="H50" s="147">
        <v>40989</v>
      </c>
      <c r="I50" t="s">
        <v>1039</v>
      </c>
      <c r="J50" t="s">
        <v>986</v>
      </c>
      <c r="K50" t="s">
        <v>1005</v>
      </c>
      <c r="L50" t="s">
        <v>1199</v>
      </c>
      <c r="M50" t="s">
        <v>301</v>
      </c>
    </row>
    <row r="51" spans="1:13" x14ac:dyDescent="0.25">
      <c r="A51">
        <v>1654840</v>
      </c>
      <c r="B51" t="s">
        <v>340</v>
      </c>
      <c r="C51" t="s">
        <v>295</v>
      </c>
      <c r="D51" t="s">
        <v>660</v>
      </c>
      <c r="F51" t="s">
        <v>630</v>
      </c>
      <c r="H51" s="147">
        <v>41862</v>
      </c>
      <c r="I51" t="s">
        <v>959</v>
      </c>
      <c r="J51" t="s">
        <v>951</v>
      </c>
      <c r="K51" t="s">
        <v>1021</v>
      </c>
      <c r="L51" t="s">
        <v>1223</v>
      </c>
      <c r="M51" t="s">
        <v>301</v>
      </c>
    </row>
    <row r="52" spans="1:13" x14ac:dyDescent="0.25">
      <c r="A52">
        <v>1226208</v>
      </c>
      <c r="B52" t="s">
        <v>409</v>
      </c>
      <c r="C52" t="s">
        <v>418</v>
      </c>
      <c r="D52" t="s">
        <v>715</v>
      </c>
      <c r="E52" t="s">
        <v>363</v>
      </c>
      <c r="F52" t="s">
        <v>707</v>
      </c>
      <c r="G52" t="s">
        <v>715</v>
      </c>
      <c r="H52" s="147">
        <v>28809</v>
      </c>
      <c r="I52" t="s">
        <v>1071</v>
      </c>
      <c r="J52" t="s">
        <v>959</v>
      </c>
      <c r="K52" t="s">
        <v>1127</v>
      </c>
      <c r="L52" t="s">
        <v>1282</v>
      </c>
      <c r="M52" t="s">
        <v>349</v>
      </c>
    </row>
    <row r="53" spans="1:13" x14ac:dyDescent="0.25">
      <c r="A53">
        <v>710908</v>
      </c>
      <c r="B53" t="s">
        <v>409</v>
      </c>
      <c r="C53" t="s">
        <v>306</v>
      </c>
      <c r="D53" t="s">
        <v>706</v>
      </c>
      <c r="E53" t="s">
        <v>357</v>
      </c>
      <c r="F53" t="s">
        <v>707</v>
      </c>
      <c r="G53" t="s">
        <v>706</v>
      </c>
      <c r="H53" s="147">
        <v>35979</v>
      </c>
      <c r="I53" t="s">
        <v>986</v>
      </c>
      <c r="J53" t="s">
        <v>1009</v>
      </c>
      <c r="K53" t="s">
        <v>1051</v>
      </c>
      <c r="L53" t="s">
        <v>1273</v>
      </c>
      <c r="M53" t="s">
        <v>349</v>
      </c>
    </row>
    <row r="54" spans="1:13" x14ac:dyDescent="0.25">
      <c r="A54">
        <v>1689514</v>
      </c>
      <c r="B54" t="s">
        <v>340</v>
      </c>
      <c r="C54" t="s">
        <v>306</v>
      </c>
      <c r="D54" t="s">
        <v>650</v>
      </c>
      <c r="F54" t="s">
        <v>758</v>
      </c>
      <c r="G54" t="s">
        <v>650</v>
      </c>
      <c r="H54" s="147">
        <v>42078</v>
      </c>
      <c r="I54" t="s">
        <v>1071</v>
      </c>
      <c r="J54" t="s">
        <v>986</v>
      </c>
      <c r="K54" t="s">
        <v>1018</v>
      </c>
      <c r="L54" t="s">
        <v>1355</v>
      </c>
      <c r="M54" t="s">
        <v>349</v>
      </c>
    </row>
    <row r="55" spans="1:13" x14ac:dyDescent="0.25">
      <c r="A55">
        <v>1496919</v>
      </c>
      <c r="B55" t="s">
        <v>294</v>
      </c>
      <c r="C55" t="s">
        <v>306</v>
      </c>
      <c r="D55" t="s">
        <v>314</v>
      </c>
      <c r="E55" t="s">
        <v>491</v>
      </c>
      <c r="F55" t="s">
        <v>758</v>
      </c>
      <c r="G55" t="s">
        <v>314</v>
      </c>
      <c r="H55" s="147">
        <v>40645</v>
      </c>
      <c r="I55" t="s">
        <v>956</v>
      </c>
      <c r="J55" t="s">
        <v>952</v>
      </c>
      <c r="K55" t="s">
        <v>980</v>
      </c>
      <c r="L55" t="s">
        <v>1314</v>
      </c>
      <c r="M55" t="s">
        <v>349</v>
      </c>
    </row>
    <row r="56" spans="1:13" x14ac:dyDescent="0.25">
      <c r="A56">
        <v>1412240</v>
      </c>
      <c r="B56" t="s">
        <v>294</v>
      </c>
      <c r="C56" t="s">
        <v>295</v>
      </c>
      <c r="D56" t="s">
        <v>548</v>
      </c>
      <c r="F56" t="s">
        <v>592</v>
      </c>
      <c r="G56" t="s">
        <v>548</v>
      </c>
      <c r="H56" s="147">
        <v>40296</v>
      </c>
      <c r="I56" t="s">
        <v>1060</v>
      </c>
      <c r="J56" t="s">
        <v>952</v>
      </c>
      <c r="K56" t="s">
        <v>972</v>
      </c>
      <c r="L56" t="s">
        <v>1184</v>
      </c>
      <c r="M56" t="s">
        <v>301</v>
      </c>
    </row>
    <row r="57" spans="1:13" x14ac:dyDescent="0.25">
      <c r="A57">
        <v>1244014</v>
      </c>
      <c r="B57" t="s">
        <v>294</v>
      </c>
      <c r="C57" t="s">
        <v>295</v>
      </c>
      <c r="D57" t="s">
        <v>439</v>
      </c>
      <c r="F57" t="s">
        <v>592</v>
      </c>
      <c r="G57" t="s">
        <v>439</v>
      </c>
      <c r="H57" s="147">
        <v>39282</v>
      </c>
      <c r="I57" t="s">
        <v>974</v>
      </c>
      <c r="J57" t="s">
        <v>1009</v>
      </c>
      <c r="K57" t="s">
        <v>976</v>
      </c>
      <c r="L57" t="s">
        <v>1171</v>
      </c>
      <c r="M57" t="s">
        <v>301</v>
      </c>
    </row>
    <row r="58" spans="1:13" x14ac:dyDescent="0.25">
      <c r="A58">
        <v>1631974</v>
      </c>
      <c r="B58" t="s">
        <v>409</v>
      </c>
      <c r="C58" t="s">
        <v>295</v>
      </c>
      <c r="D58" t="s">
        <v>353</v>
      </c>
      <c r="F58" t="s">
        <v>795</v>
      </c>
      <c r="H58" s="147">
        <v>29131</v>
      </c>
      <c r="I58" t="s">
        <v>986</v>
      </c>
      <c r="J58" t="s">
        <v>975</v>
      </c>
      <c r="K58" t="s">
        <v>1105</v>
      </c>
      <c r="L58" t="s">
        <v>1340</v>
      </c>
      <c r="M58" t="s">
        <v>301</v>
      </c>
    </row>
    <row r="59" spans="1:13" x14ac:dyDescent="0.25">
      <c r="A59">
        <v>1624098</v>
      </c>
      <c r="B59" t="s">
        <v>294</v>
      </c>
      <c r="C59" t="s">
        <v>295</v>
      </c>
      <c r="D59" t="s">
        <v>386</v>
      </c>
      <c r="E59" t="s">
        <v>297</v>
      </c>
      <c r="F59" t="s">
        <v>469</v>
      </c>
      <c r="H59" s="147">
        <v>40348</v>
      </c>
      <c r="I59" t="s">
        <v>974</v>
      </c>
      <c r="J59" t="s">
        <v>962</v>
      </c>
      <c r="K59" t="s">
        <v>972</v>
      </c>
      <c r="L59" t="s">
        <v>1088</v>
      </c>
      <c r="M59" t="s">
        <v>301</v>
      </c>
    </row>
    <row r="60" spans="1:13" x14ac:dyDescent="0.25">
      <c r="A60">
        <v>1674596</v>
      </c>
      <c r="B60" t="s">
        <v>340</v>
      </c>
      <c r="C60" t="s">
        <v>306</v>
      </c>
      <c r="D60" t="s">
        <v>325</v>
      </c>
      <c r="F60" t="s">
        <v>809</v>
      </c>
      <c r="G60" t="s">
        <v>325</v>
      </c>
      <c r="H60" s="147">
        <v>41788</v>
      </c>
      <c r="I60" t="s">
        <v>1003</v>
      </c>
      <c r="J60" t="s">
        <v>979</v>
      </c>
      <c r="K60" t="s">
        <v>1021</v>
      </c>
      <c r="L60" t="s">
        <v>1350</v>
      </c>
      <c r="M60" t="s">
        <v>349</v>
      </c>
    </row>
    <row r="61" spans="1:13" x14ac:dyDescent="0.25">
      <c r="A61">
        <v>1683147</v>
      </c>
      <c r="B61" t="s">
        <v>340</v>
      </c>
      <c r="C61" t="s">
        <v>306</v>
      </c>
      <c r="D61" t="s">
        <v>380</v>
      </c>
      <c r="E61" t="s">
        <v>381</v>
      </c>
      <c r="F61" t="s">
        <v>382</v>
      </c>
      <c r="G61" t="s">
        <v>383</v>
      </c>
      <c r="H61" s="147">
        <v>40468</v>
      </c>
      <c r="I61" t="s">
        <v>1011</v>
      </c>
      <c r="J61" t="s">
        <v>975</v>
      </c>
      <c r="K61" t="s">
        <v>972</v>
      </c>
      <c r="L61" t="s">
        <v>1031</v>
      </c>
      <c r="M61" t="s">
        <v>349</v>
      </c>
    </row>
    <row r="62" spans="1:13" x14ac:dyDescent="0.25">
      <c r="A62">
        <v>1366544</v>
      </c>
      <c r="B62" t="s">
        <v>294</v>
      </c>
      <c r="C62" t="s">
        <v>306</v>
      </c>
      <c r="D62" t="s">
        <v>312</v>
      </c>
      <c r="F62" t="s">
        <v>313</v>
      </c>
      <c r="G62" t="s">
        <v>312</v>
      </c>
      <c r="H62" s="147">
        <v>40227</v>
      </c>
      <c r="I62" t="s">
        <v>970</v>
      </c>
      <c r="J62" t="s">
        <v>971</v>
      </c>
      <c r="K62" t="s">
        <v>972</v>
      </c>
      <c r="L62" t="s">
        <v>973</v>
      </c>
      <c r="M62" t="s">
        <v>349</v>
      </c>
    </row>
    <row r="63" spans="1:13" x14ac:dyDescent="0.25">
      <c r="A63">
        <v>1739458</v>
      </c>
      <c r="B63" t="s">
        <v>409</v>
      </c>
      <c r="C63" t="s">
        <v>295</v>
      </c>
      <c r="D63" t="s">
        <v>1723</v>
      </c>
      <c r="F63" t="s">
        <v>1724</v>
      </c>
      <c r="G63" t="s">
        <v>1723</v>
      </c>
      <c r="H63" s="147">
        <v>33150</v>
      </c>
    </row>
    <row r="64" spans="1:13" x14ac:dyDescent="0.25">
      <c r="A64">
        <v>1745024</v>
      </c>
      <c r="B64" t="s">
        <v>340</v>
      </c>
      <c r="C64" t="s">
        <v>295</v>
      </c>
      <c r="D64" t="s">
        <v>1709</v>
      </c>
      <c r="E64" t="s">
        <v>1710</v>
      </c>
      <c r="F64" t="s">
        <v>1711</v>
      </c>
      <c r="G64" t="s">
        <v>1709</v>
      </c>
      <c r="H64" s="147">
        <v>42427</v>
      </c>
      <c r="I64" s="146">
        <v>27</v>
      </c>
      <c r="J64" s="149" t="s">
        <v>971</v>
      </c>
      <c r="K64" s="146">
        <v>2016</v>
      </c>
      <c r="L64" s="150" t="s">
        <v>1715</v>
      </c>
      <c r="M64" t="s">
        <v>301</v>
      </c>
    </row>
    <row r="65" spans="1:13" x14ac:dyDescent="0.25">
      <c r="A65">
        <v>1498465</v>
      </c>
      <c r="B65" t="s">
        <v>294</v>
      </c>
      <c r="C65" t="s">
        <v>295</v>
      </c>
      <c r="D65" t="s">
        <v>446</v>
      </c>
      <c r="F65" t="s">
        <v>447</v>
      </c>
      <c r="G65" t="s">
        <v>446</v>
      </c>
      <c r="H65" s="147">
        <v>40152</v>
      </c>
      <c r="I65" t="s">
        <v>979</v>
      </c>
      <c r="J65" t="s">
        <v>956</v>
      </c>
      <c r="K65" t="s">
        <v>966</v>
      </c>
      <c r="L65" t="s">
        <v>1075</v>
      </c>
      <c r="M65" t="s">
        <v>301</v>
      </c>
    </row>
    <row r="66" spans="1:13" x14ac:dyDescent="0.25">
      <c r="A66">
        <v>1453448</v>
      </c>
      <c r="B66" t="s">
        <v>294</v>
      </c>
      <c r="C66" t="s">
        <v>295</v>
      </c>
      <c r="D66" t="s">
        <v>378</v>
      </c>
      <c r="F66" t="s">
        <v>441</v>
      </c>
      <c r="G66" t="s">
        <v>442</v>
      </c>
      <c r="H66" s="147">
        <v>40162</v>
      </c>
      <c r="I66" t="s">
        <v>1071</v>
      </c>
      <c r="J66" t="s">
        <v>956</v>
      </c>
      <c r="K66" t="s">
        <v>966</v>
      </c>
      <c r="L66" t="s">
        <v>1072</v>
      </c>
      <c r="M66" t="s">
        <v>301</v>
      </c>
    </row>
    <row r="67" spans="1:13" x14ac:dyDescent="0.25">
      <c r="A67">
        <v>1728116</v>
      </c>
      <c r="B67" t="s">
        <v>294</v>
      </c>
      <c r="C67" t="s">
        <v>295</v>
      </c>
      <c r="D67" t="s">
        <v>449</v>
      </c>
      <c r="F67" t="s">
        <v>584</v>
      </c>
      <c r="H67" s="147">
        <v>42202</v>
      </c>
      <c r="I67" t="s">
        <v>1011</v>
      </c>
      <c r="J67" t="s">
        <v>1009</v>
      </c>
      <c r="K67" t="s">
        <v>1018</v>
      </c>
      <c r="L67" t="s">
        <v>1165</v>
      </c>
      <c r="M67" t="s">
        <v>301</v>
      </c>
    </row>
    <row r="68" spans="1:13" x14ac:dyDescent="0.25">
      <c r="A68">
        <v>1431344</v>
      </c>
      <c r="B68" t="s">
        <v>294</v>
      </c>
      <c r="C68" t="s">
        <v>306</v>
      </c>
      <c r="D68" t="s">
        <v>744</v>
      </c>
      <c r="E68" t="s">
        <v>745</v>
      </c>
      <c r="F68" t="s">
        <v>390</v>
      </c>
      <c r="G68" t="s">
        <v>744</v>
      </c>
      <c r="H68" s="147">
        <v>40448</v>
      </c>
      <c r="I68" t="s">
        <v>1020</v>
      </c>
      <c r="J68" t="s">
        <v>983</v>
      </c>
      <c r="K68" t="s">
        <v>972</v>
      </c>
      <c r="L68" t="s">
        <v>1304</v>
      </c>
      <c r="M68" t="s">
        <v>349</v>
      </c>
    </row>
    <row r="69" spans="1:13" x14ac:dyDescent="0.25">
      <c r="A69">
        <v>1721204</v>
      </c>
      <c r="B69" t="s">
        <v>294</v>
      </c>
      <c r="C69" t="s">
        <v>306</v>
      </c>
      <c r="D69" t="s">
        <v>564</v>
      </c>
      <c r="F69" t="s">
        <v>565</v>
      </c>
      <c r="G69" t="s">
        <v>564</v>
      </c>
      <c r="H69" s="147">
        <v>41931</v>
      </c>
      <c r="I69" t="s">
        <v>974</v>
      </c>
      <c r="J69" t="s">
        <v>975</v>
      </c>
      <c r="K69" t="s">
        <v>1021</v>
      </c>
      <c r="L69" t="s">
        <v>1152</v>
      </c>
      <c r="M69" t="s">
        <v>349</v>
      </c>
    </row>
    <row r="70" spans="1:13" x14ac:dyDescent="0.25">
      <c r="A70">
        <v>1713792</v>
      </c>
      <c r="B70" t="s">
        <v>340</v>
      </c>
      <c r="C70" t="s">
        <v>295</v>
      </c>
      <c r="D70" t="s">
        <v>940</v>
      </c>
      <c r="F70" t="s">
        <v>565</v>
      </c>
      <c r="G70" t="s">
        <v>940</v>
      </c>
      <c r="H70" s="147">
        <v>41772</v>
      </c>
      <c r="I70" t="s">
        <v>955</v>
      </c>
      <c r="J70" t="s">
        <v>979</v>
      </c>
      <c r="K70" t="s">
        <v>1021</v>
      </c>
      <c r="L70" t="s">
        <v>1670</v>
      </c>
      <c r="M70" t="s">
        <v>301</v>
      </c>
    </row>
    <row r="71" spans="1:13" x14ac:dyDescent="0.25">
      <c r="A71">
        <v>1430479</v>
      </c>
      <c r="B71" t="s">
        <v>340</v>
      </c>
      <c r="C71" t="s">
        <v>306</v>
      </c>
      <c r="D71" t="s">
        <v>374</v>
      </c>
      <c r="F71" t="s">
        <v>565</v>
      </c>
      <c r="G71" t="s">
        <v>374</v>
      </c>
      <c r="H71" s="147">
        <v>40574</v>
      </c>
      <c r="I71" t="s">
        <v>991</v>
      </c>
      <c r="J71" t="s">
        <v>965</v>
      </c>
      <c r="K71" t="s">
        <v>980</v>
      </c>
      <c r="L71" t="s">
        <v>1499</v>
      </c>
      <c r="M71" t="s">
        <v>349</v>
      </c>
    </row>
    <row r="72" spans="1:13" x14ac:dyDescent="0.25">
      <c r="A72">
        <v>1694759</v>
      </c>
      <c r="B72" t="s">
        <v>340</v>
      </c>
      <c r="C72" t="s">
        <v>306</v>
      </c>
      <c r="D72" t="s">
        <v>327</v>
      </c>
      <c r="F72" t="s">
        <v>565</v>
      </c>
      <c r="G72" t="s">
        <v>327</v>
      </c>
      <c r="H72" s="147">
        <v>41639</v>
      </c>
      <c r="I72" t="s">
        <v>991</v>
      </c>
      <c r="J72" t="s">
        <v>956</v>
      </c>
      <c r="K72" t="s">
        <v>994</v>
      </c>
      <c r="L72" t="s">
        <v>1640</v>
      </c>
      <c r="M72" t="s">
        <v>349</v>
      </c>
    </row>
    <row r="73" spans="1:13" x14ac:dyDescent="0.25">
      <c r="A73">
        <v>1673863</v>
      </c>
      <c r="B73" t="s">
        <v>340</v>
      </c>
      <c r="C73" t="s">
        <v>306</v>
      </c>
      <c r="D73" t="s">
        <v>716</v>
      </c>
      <c r="F73" t="s">
        <v>776</v>
      </c>
      <c r="G73" t="s">
        <v>716</v>
      </c>
      <c r="H73" s="147">
        <v>40783</v>
      </c>
      <c r="I73" t="s">
        <v>1060</v>
      </c>
      <c r="J73" t="s">
        <v>951</v>
      </c>
      <c r="K73" t="s">
        <v>980</v>
      </c>
      <c r="L73" t="s">
        <v>1346</v>
      </c>
      <c r="M73" t="s">
        <v>349</v>
      </c>
    </row>
    <row r="74" spans="1:13" x14ac:dyDescent="0.25">
      <c r="A74">
        <v>1597171</v>
      </c>
      <c r="B74" t="s">
        <v>340</v>
      </c>
      <c r="C74" t="s">
        <v>306</v>
      </c>
      <c r="D74" t="s">
        <v>775</v>
      </c>
      <c r="F74" t="s">
        <v>776</v>
      </c>
      <c r="H74" s="147">
        <v>40132</v>
      </c>
      <c r="I74" t="s">
        <v>1071</v>
      </c>
      <c r="J74" t="s">
        <v>959</v>
      </c>
      <c r="K74" t="s">
        <v>966</v>
      </c>
      <c r="L74" t="s">
        <v>1328</v>
      </c>
      <c r="M74" t="s">
        <v>349</v>
      </c>
    </row>
    <row r="75" spans="1:13" x14ac:dyDescent="0.25">
      <c r="A75">
        <v>1720333</v>
      </c>
      <c r="B75" t="s">
        <v>294</v>
      </c>
      <c r="C75" t="s">
        <v>306</v>
      </c>
      <c r="D75" t="s">
        <v>557</v>
      </c>
      <c r="F75" t="s">
        <v>558</v>
      </c>
      <c r="G75" t="s">
        <v>557</v>
      </c>
      <c r="H75" s="147">
        <v>42056</v>
      </c>
      <c r="I75" t="s">
        <v>1039</v>
      </c>
      <c r="J75" t="s">
        <v>971</v>
      </c>
      <c r="K75" t="s">
        <v>1018</v>
      </c>
      <c r="L75" t="s">
        <v>1148</v>
      </c>
      <c r="M75" t="s">
        <v>349</v>
      </c>
    </row>
    <row r="76" spans="1:13" x14ac:dyDescent="0.25">
      <c r="A76">
        <v>1597174</v>
      </c>
      <c r="B76" t="s">
        <v>294</v>
      </c>
      <c r="C76" t="s">
        <v>306</v>
      </c>
      <c r="D76" t="s">
        <v>532</v>
      </c>
      <c r="F76" t="s">
        <v>778</v>
      </c>
      <c r="H76" s="147">
        <v>40241</v>
      </c>
      <c r="I76" t="s">
        <v>952</v>
      </c>
      <c r="J76" t="s">
        <v>986</v>
      </c>
      <c r="K76" t="s">
        <v>972</v>
      </c>
      <c r="L76" t="s">
        <v>1330</v>
      </c>
      <c r="M76" t="s">
        <v>349</v>
      </c>
    </row>
    <row r="77" spans="1:13" x14ac:dyDescent="0.25">
      <c r="A77">
        <v>1729880</v>
      </c>
      <c r="B77" t="s">
        <v>340</v>
      </c>
      <c r="C77" t="s">
        <v>295</v>
      </c>
      <c r="D77" t="s">
        <v>449</v>
      </c>
      <c r="F77" t="s">
        <v>1684</v>
      </c>
      <c r="G77" t="s">
        <v>449</v>
      </c>
      <c r="H77" s="147">
        <v>42429</v>
      </c>
      <c r="I77" t="s">
        <v>1003</v>
      </c>
      <c r="J77" t="s">
        <v>971</v>
      </c>
      <c r="K77" t="s">
        <v>1155</v>
      </c>
      <c r="L77" t="s">
        <v>1685</v>
      </c>
      <c r="M77" t="s">
        <v>301</v>
      </c>
    </row>
    <row r="78" spans="1:13" x14ac:dyDescent="0.25">
      <c r="A78">
        <v>55699</v>
      </c>
      <c r="B78" t="s">
        <v>294</v>
      </c>
      <c r="C78" t="s">
        <v>299</v>
      </c>
      <c r="D78" t="s">
        <v>300</v>
      </c>
      <c r="E78" t="s">
        <v>301</v>
      </c>
      <c r="F78" t="s">
        <v>302</v>
      </c>
      <c r="G78" t="s">
        <v>300</v>
      </c>
      <c r="H78" s="147">
        <v>33951</v>
      </c>
      <c r="I78" t="s">
        <v>955</v>
      </c>
      <c r="J78" t="s">
        <v>956</v>
      </c>
      <c r="K78" t="s">
        <v>957</v>
      </c>
      <c r="L78" t="s">
        <v>958</v>
      </c>
      <c r="M78" t="s">
        <v>349</v>
      </c>
    </row>
    <row r="79" spans="1:13" x14ac:dyDescent="0.25">
      <c r="A79">
        <v>1678231</v>
      </c>
      <c r="B79" t="s">
        <v>294</v>
      </c>
      <c r="C79" t="s">
        <v>306</v>
      </c>
      <c r="D79" t="s">
        <v>535</v>
      </c>
      <c r="F79" t="s">
        <v>536</v>
      </c>
      <c r="G79" t="s">
        <v>535</v>
      </c>
      <c r="H79" s="147">
        <v>41571</v>
      </c>
      <c r="I79" t="s">
        <v>1080</v>
      </c>
      <c r="J79" t="s">
        <v>975</v>
      </c>
      <c r="K79" t="s">
        <v>994</v>
      </c>
      <c r="L79" t="s">
        <v>1133</v>
      </c>
      <c r="M79" t="s">
        <v>349</v>
      </c>
    </row>
    <row r="80" spans="1:13" x14ac:dyDescent="0.25">
      <c r="A80">
        <v>1689934</v>
      </c>
      <c r="B80" t="s">
        <v>294</v>
      </c>
      <c r="C80" t="s">
        <v>295</v>
      </c>
      <c r="D80" t="s">
        <v>386</v>
      </c>
      <c r="E80" t="s">
        <v>363</v>
      </c>
      <c r="F80" t="s">
        <v>387</v>
      </c>
      <c r="G80" t="s">
        <v>386</v>
      </c>
      <c r="H80" s="147">
        <v>41471</v>
      </c>
      <c r="I80" t="s">
        <v>964</v>
      </c>
      <c r="J80" t="s">
        <v>1009</v>
      </c>
      <c r="K80" t="s">
        <v>994</v>
      </c>
      <c r="L80" t="s">
        <v>1033</v>
      </c>
      <c r="M80" t="s">
        <v>301</v>
      </c>
    </row>
    <row r="81" spans="1:13" x14ac:dyDescent="0.25">
      <c r="A81">
        <v>1689512</v>
      </c>
      <c r="B81" t="s">
        <v>340</v>
      </c>
      <c r="C81" t="s">
        <v>306</v>
      </c>
      <c r="D81" t="s">
        <v>741</v>
      </c>
      <c r="F81" t="s">
        <v>814</v>
      </c>
      <c r="G81" t="s">
        <v>741</v>
      </c>
      <c r="H81" s="147">
        <v>41427</v>
      </c>
      <c r="I81" t="s">
        <v>971</v>
      </c>
      <c r="J81" t="s">
        <v>962</v>
      </c>
      <c r="K81" t="s">
        <v>994</v>
      </c>
      <c r="L81" t="s">
        <v>1353</v>
      </c>
      <c r="M81" t="s">
        <v>349</v>
      </c>
    </row>
    <row r="82" spans="1:13" x14ac:dyDescent="0.25">
      <c r="A82">
        <v>1708847</v>
      </c>
      <c r="B82" t="s">
        <v>340</v>
      </c>
      <c r="C82" t="s">
        <v>295</v>
      </c>
      <c r="D82" t="s">
        <v>404</v>
      </c>
      <c r="F82" t="s">
        <v>834</v>
      </c>
      <c r="G82" t="s">
        <v>404</v>
      </c>
      <c r="H82" s="147">
        <v>41152</v>
      </c>
      <c r="I82" t="s">
        <v>991</v>
      </c>
      <c r="J82" t="s">
        <v>951</v>
      </c>
      <c r="K82" t="s">
        <v>1005</v>
      </c>
      <c r="L82" t="s">
        <v>1372</v>
      </c>
      <c r="M82" t="s">
        <v>301</v>
      </c>
    </row>
    <row r="83" spans="1:13" x14ac:dyDescent="0.25">
      <c r="A83">
        <v>1497252</v>
      </c>
      <c r="B83" t="s">
        <v>294</v>
      </c>
      <c r="C83" t="s">
        <v>295</v>
      </c>
      <c r="D83" t="s">
        <v>337</v>
      </c>
      <c r="E83" t="s">
        <v>338</v>
      </c>
      <c r="F83" t="s">
        <v>339</v>
      </c>
      <c r="G83" t="s">
        <v>337</v>
      </c>
      <c r="H83" s="147">
        <v>40066</v>
      </c>
      <c r="I83" t="s">
        <v>975</v>
      </c>
      <c r="J83" t="s">
        <v>983</v>
      </c>
      <c r="K83" t="s">
        <v>966</v>
      </c>
      <c r="L83" t="s">
        <v>1000</v>
      </c>
      <c r="M83" t="s">
        <v>301</v>
      </c>
    </row>
    <row r="84" spans="1:13" x14ac:dyDescent="0.25">
      <c r="A84">
        <v>1147902</v>
      </c>
      <c r="B84" t="s">
        <v>409</v>
      </c>
      <c r="C84" t="s">
        <v>306</v>
      </c>
      <c r="D84" t="s">
        <v>426</v>
      </c>
      <c r="E84" t="s">
        <v>1717</v>
      </c>
      <c r="F84" t="s">
        <v>1718</v>
      </c>
      <c r="G84" t="s">
        <v>428</v>
      </c>
      <c r="H84" s="147">
        <v>39206</v>
      </c>
    </row>
    <row r="85" spans="1:13" x14ac:dyDescent="0.25">
      <c r="A85">
        <v>1350727</v>
      </c>
      <c r="B85" t="s">
        <v>294</v>
      </c>
      <c r="C85" t="s">
        <v>295</v>
      </c>
      <c r="D85" t="s">
        <v>420</v>
      </c>
      <c r="F85" t="s">
        <v>600</v>
      </c>
      <c r="G85" t="s">
        <v>420</v>
      </c>
      <c r="H85" s="147">
        <v>39787</v>
      </c>
      <c r="I85" t="s">
        <v>979</v>
      </c>
      <c r="J85" t="s">
        <v>956</v>
      </c>
      <c r="K85" t="s">
        <v>987</v>
      </c>
      <c r="L85" t="s">
        <v>1177</v>
      </c>
      <c r="M85" t="s">
        <v>301</v>
      </c>
    </row>
    <row r="86" spans="1:13" x14ac:dyDescent="0.25">
      <c r="A86">
        <v>1480053</v>
      </c>
      <c r="B86" t="s">
        <v>294</v>
      </c>
      <c r="C86" t="s">
        <v>306</v>
      </c>
      <c r="D86" t="s">
        <v>756</v>
      </c>
      <c r="F86" t="s">
        <v>751</v>
      </c>
      <c r="G86" t="s">
        <v>756</v>
      </c>
      <c r="H86" s="147">
        <v>40921</v>
      </c>
      <c r="I86" t="s">
        <v>955</v>
      </c>
      <c r="J86" t="s">
        <v>965</v>
      </c>
      <c r="K86" t="s">
        <v>1005</v>
      </c>
      <c r="L86" t="s">
        <v>1312</v>
      </c>
      <c r="M86" t="s">
        <v>349</v>
      </c>
    </row>
    <row r="87" spans="1:13" x14ac:dyDescent="0.25">
      <c r="A87">
        <v>1689526</v>
      </c>
      <c r="B87" t="s">
        <v>409</v>
      </c>
      <c r="C87" t="s">
        <v>295</v>
      </c>
      <c r="D87" t="s">
        <v>828</v>
      </c>
      <c r="F87" t="s">
        <v>751</v>
      </c>
      <c r="G87" t="s">
        <v>828</v>
      </c>
      <c r="H87" s="147">
        <v>29182</v>
      </c>
      <c r="I87" t="s">
        <v>982</v>
      </c>
      <c r="J87" t="s">
        <v>959</v>
      </c>
      <c r="K87" t="s">
        <v>1105</v>
      </c>
      <c r="L87" t="s">
        <v>1366</v>
      </c>
      <c r="M87" t="s">
        <v>301</v>
      </c>
    </row>
    <row r="88" spans="1:13" x14ac:dyDescent="0.25">
      <c r="A88">
        <v>1673857</v>
      </c>
      <c r="B88" t="s">
        <v>340</v>
      </c>
      <c r="C88" t="s">
        <v>295</v>
      </c>
      <c r="D88" t="s">
        <v>452</v>
      </c>
      <c r="F88" t="s">
        <v>751</v>
      </c>
      <c r="G88" t="s">
        <v>452</v>
      </c>
      <c r="H88" s="147">
        <v>42586</v>
      </c>
      <c r="I88" t="s">
        <v>952</v>
      </c>
      <c r="J88" t="s">
        <v>951</v>
      </c>
      <c r="K88" t="s">
        <v>1155</v>
      </c>
      <c r="L88" t="s">
        <v>1344</v>
      </c>
      <c r="M88" t="s">
        <v>301</v>
      </c>
    </row>
    <row r="89" spans="1:13" x14ac:dyDescent="0.25">
      <c r="A89">
        <v>1468143</v>
      </c>
      <c r="B89" t="s">
        <v>294</v>
      </c>
      <c r="C89" t="s">
        <v>295</v>
      </c>
      <c r="D89" t="s">
        <v>378</v>
      </c>
      <c r="E89" t="s">
        <v>750</v>
      </c>
      <c r="F89" t="s">
        <v>751</v>
      </c>
      <c r="G89" t="s">
        <v>378</v>
      </c>
      <c r="H89" s="147">
        <v>39906</v>
      </c>
      <c r="I89" t="s">
        <v>986</v>
      </c>
      <c r="J89" t="s">
        <v>952</v>
      </c>
      <c r="K89" t="s">
        <v>966</v>
      </c>
      <c r="L89" t="s">
        <v>1309</v>
      </c>
      <c r="M89" t="s">
        <v>301</v>
      </c>
    </row>
    <row r="90" spans="1:13" x14ac:dyDescent="0.25">
      <c r="A90">
        <v>1689524</v>
      </c>
      <c r="B90" t="s">
        <v>409</v>
      </c>
      <c r="C90" t="s">
        <v>418</v>
      </c>
      <c r="D90" t="s">
        <v>824</v>
      </c>
      <c r="F90" t="s">
        <v>825</v>
      </c>
      <c r="G90" t="s">
        <v>824</v>
      </c>
      <c r="H90" s="147">
        <v>40921</v>
      </c>
      <c r="I90" t="s">
        <v>955</v>
      </c>
      <c r="J90" t="s">
        <v>965</v>
      </c>
      <c r="K90" t="s">
        <v>1005</v>
      </c>
      <c r="L90" t="s">
        <v>1312</v>
      </c>
      <c r="M90" t="s">
        <v>349</v>
      </c>
    </row>
    <row r="91" spans="1:13" x14ac:dyDescent="0.25">
      <c r="A91">
        <v>1689518</v>
      </c>
      <c r="B91" t="s">
        <v>340</v>
      </c>
      <c r="C91" t="s">
        <v>306</v>
      </c>
      <c r="D91" t="s">
        <v>816</v>
      </c>
      <c r="F91" t="s">
        <v>817</v>
      </c>
      <c r="G91" t="s">
        <v>816</v>
      </c>
      <c r="H91" s="147">
        <v>42013</v>
      </c>
      <c r="I91" t="s">
        <v>983</v>
      </c>
      <c r="J91" t="s">
        <v>965</v>
      </c>
      <c r="K91" t="s">
        <v>1018</v>
      </c>
      <c r="L91" t="s">
        <v>1359</v>
      </c>
      <c r="M91" t="s">
        <v>349</v>
      </c>
    </row>
    <row r="92" spans="1:13" x14ac:dyDescent="0.25">
      <c r="A92">
        <v>1684825</v>
      </c>
      <c r="B92" t="s">
        <v>340</v>
      </c>
      <c r="C92" t="s">
        <v>306</v>
      </c>
      <c r="D92" t="s">
        <v>1624</v>
      </c>
      <c r="F92" t="s">
        <v>1625</v>
      </c>
      <c r="G92" t="s">
        <v>1624</v>
      </c>
      <c r="H92" s="147">
        <v>41527</v>
      </c>
      <c r="I92" t="s">
        <v>975</v>
      </c>
      <c r="J92" t="s">
        <v>983</v>
      </c>
      <c r="K92" t="s">
        <v>994</v>
      </c>
      <c r="L92" t="s">
        <v>1626</v>
      </c>
      <c r="M92" t="s">
        <v>349</v>
      </c>
    </row>
    <row r="93" spans="1:13" x14ac:dyDescent="0.25">
      <c r="A93">
        <v>1724789</v>
      </c>
      <c r="B93" t="s">
        <v>340</v>
      </c>
      <c r="C93" t="s">
        <v>306</v>
      </c>
      <c r="D93" t="s">
        <v>844</v>
      </c>
      <c r="F93" t="s">
        <v>845</v>
      </c>
      <c r="G93" t="s">
        <v>844</v>
      </c>
      <c r="H93" s="147">
        <v>40546</v>
      </c>
      <c r="I93" t="s">
        <v>986</v>
      </c>
      <c r="J93" t="s">
        <v>965</v>
      </c>
      <c r="K93" t="s">
        <v>980</v>
      </c>
      <c r="L93" t="s">
        <v>1379</v>
      </c>
      <c r="M93" t="s">
        <v>349</v>
      </c>
    </row>
    <row r="94" spans="1:13" x14ac:dyDescent="0.25">
      <c r="A94">
        <v>1741468</v>
      </c>
      <c r="B94" t="s">
        <v>294</v>
      </c>
      <c r="C94" t="s">
        <v>306</v>
      </c>
      <c r="D94" t="s">
        <v>829</v>
      </c>
      <c r="F94" t="s">
        <v>669</v>
      </c>
      <c r="G94" t="s">
        <v>829</v>
      </c>
      <c r="H94" s="147">
        <v>42302</v>
      </c>
    </row>
    <row r="95" spans="1:13" x14ac:dyDescent="0.25">
      <c r="A95">
        <v>121468</v>
      </c>
      <c r="B95" t="s">
        <v>409</v>
      </c>
      <c r="C95" t="s">
        <v>295</v>
      </c>
      <c r="D95" t="s">
        <v>378</v>
      </c>
      <c r="F95" t="s">
        <v>669</v>
      </c>
      <c r="G95" t="s">
        <v>378</v>
      </c>
      <c r="H95" s="147">
        <v>16469</v>
      </c>
      <c r="I95" t="s">
        <v>965</v>
      </c>
      <c r="J95" t="s">
        <v>971</v>
      </c>
      <c r="K95" t="s">
        <v>1232</v>
      </c>
      <c r="L95" t="s">
        <v>1233</v>
      </c>
      <c r="M95" t="s">
        <v>301</v>
      </c>
    </row>
    <row r="96" spans="1:13" x14ac:dyDescent="0.25">
      <c r="A96">
        <v>1384752</v>
      </c>
      <c r="B96" t="s">
        <v>340</v>
      </c>
      <c r="C96" t="s">
        <v>306</v>
      </c>
      <c r="D96" t="s">
        <v>1468</v>
      </c>
      <c r="E96" t="s">
        <v>696</v>
      </c>
      <c r="F96" t="s">
        <v>667</v>
      </c>
      <c r="G96" t="s">
        <v>1468</v>
      </c>
      <c r="H96" s="147">
        <v>40332</v>
      </c>
      <c r="I96" t="s">
        <v>986</v>
      </c>
      <c r="J96" t="s">
        <v>962</v>
      </c>
      <c r="K96" t="s">
        <v>972</v>
      </c>
      <c r="L96" t="s">
        <v>1469</v>
      </c>
      <c r="M96" t="s">
        <v>349</v>
      </c>
    </row>
    <row r="97" spans="1:13" x14ac:dyDescent="0.25">
      <c r="A97">
        <v>1721818</v>
      </c>
      <c r="B97" t="s">
        <v>340</v>
      </c>
      <c r="C97" t="s">
        <v>295</v>
      </c>
      <c r="D97" t="s">
        <v>341</v>
      </c>
      <c r="F97" t="s">
        <v>667</v>
      </c>
      <c r="G97" t="s">
        <v>341</v>
      </c>
      <c r="H97" s="147">
        <v>40792</v>
      </c>
      <c r="I97" t="s">
        <v>962</v>
      </c>
      <c r="J97" t="s">
        <v>983</v>
      </c>
      <c r="K97" t="s">
        <v>980</v>
      </c>
      <c r="L97" t="s">
        <v>1229</v>
      </c>
      <c r="M97" t="s">
        <v>301</v>
      </c>
    </row>
    <row r="98" spans="1:13" x14ac:dyDescent="0.25">
      <c r="A98">
        <v>1317911</v>
      </c>
      <c r="B98" t="s">
        <v>340</v>
      </c>
      <c r="C98" t="s">
        <v>295</v>
      </c>
      <c r="D98" t="s">
        <v>1446</v>
      </c>
      <c r="F98" t="s">
        <v>667</v>
      </c>
      <c r="G98" t="s">
        <v>1446</v>
      </c>
      <c r="H98" s="147">
        <v>39413</v>
      </c>
      <c r="I98" t="s">
        <v>1020</v>
      </c>
      <c r="J98" t="s">
        <v>959</v>
      </c>
      <c r="K98" t="s">
        <v>976</v>
      </c>
      <c r="L98" t="s">
        <v>1447</v>
      </c>
      <c r="M98" t="s">
        <v>301</v>
      </c>
    </row>
    <row r="99" spans="1:13" x14ac:dyDescent="0.25">
      <c r="A99">
        <v>1456867</v>
      </c>
      <c r="B99" t="s">
        <v>294</v>
      </c>
      <c r="C99" t="s">
        <v>295</v>
      </c>
      <c r="D99" t="s">
        <v>329</v>
      </c>
      <c r="E99" t="s">
        <v>330</v>
      </c>
      <c r="F99" t="s">
        <v>331</v>
      </c>
      <c r="G99" t="s">
        <v>329</v>
      </c>
      <c r="H99" s="147">
        <v>40403</v>
      </c>
      <c r="I99" t="s">
        <v>955</v>
      </c>
      <c r="J99" t="s">
        <v>951</v>
      </c>
      <c r="K99" t="s">
        <v>972</v>
      </c>
      <c r="L99" t="s">
        <v>996</v>
      </c>
      <c r="M99" t="s">
        <v>301</v>
      </c>
    </row>
    <row r="100" spans="1:13" x14ac:dyDescent="0.25">
      <c r="A100">
        <v>1670183</v>
      </c>
      <c r="B100" t="s">
        <v>340</v>
      </c>
      <c r="C100" t="s">
        <v>306</v>
      </c>
      <c r="D100" t="s">
        <v>552</v>
      </c>
      <c r="F100" t="s">
        <v>1606</v>
      </c>
      <c r="G100" t="s">
        <v>552</v>
      </c>
      <c r="H100" s="147">
        <v>41050</v>
      </c>
      <c r="I100" t="s">
        <v>1039</v>
      </c>
      <c r="J100" t="s">
        <v>979</v>
      </c>
      <c r="K100" t="s">
        <v>1005</v>
      </c>
      <c r="L100" t="s">
        <v>1077</v>
      </c>
      <c r="M100" t="s">
        <v>349</v>
      </c>
    </row>
    <row r="101" spans="1:13" x14ac:dyDescent="0.25">
      <c r="A101">
        <v>1258186</v>
      </c>
      <c r="B101" t="s">
        <v>294</v>
      </c>
      <c r="C101" t="s">
        <v>306</v>
      </c>
      <c r="D101" t="s">
        <v>716</v>
      </c>
      <c r="E101" t="s">
        <v>522</v>
      </c>
      <c r="F101" t="s">
        <v>713</v>
      </c>
      <c r="G101" t="s">
        <v>716</v>
      </c>
      <c r="H101" s="147">
        <v>39630</v>
      </c>
      <c r="I101" t="s">
        <v>965</v>
      </c>
      <c r="J101" t="s">
        <v>1009</v>
      </c>
      <c r="K101" t="s">
        <v>987</v>
      </c>
      <c r="L101" t="s">
        <v>1283</v>
      </c>
      <c r="M101" t="s">
        <v>349</v>
      </c>
    </row>
    <row r="102" spans="1:13" x14ac:dyDescent="0.25">
      <c r="A102">
        <v>1204716</v>
      </c>
      <c r="B102" t="s">
        <v>340</v>
      </c>
      <c r="C102" t="s">
        <v>418</v>
      </c>
      <c r="D102" t="s">
        <v>701</v>
      </c>
      <c r="E102" t="s">
        <v>497</v>
      </c>
      <c r="F102" t="s">
        <v>713</v>
      </c>
      <c r="G102" t="s">
        <v>701</v>
      </c>
      <c r="H102" s="147">
        <v>28012</v>
      </c>
      <c r="I102" t="s">
        <v>983</v>
      </c>
      <c r="J102" t="s">
        <v>983</v>
      </c>
      <c r="K102" t="s">
        <v>1121</v>
      </c>
      <c r="L102" t="s">
        <v>1280</v>
      </c>
      <c r="M102" t="s">
        <v>349</v>
      </c>
    </row>
    <row r="103" spans="1:13" x14ac:dyDescent="0.25">
      <c r="A103">
        <v>1724506</v>
      </c>
      <c r="B103" t="s">
        <v>340</v>
      </c>
      <c r="C103" t="s">
        <v>306</v>
      </c>
      <c r="D103" t="s">
        <v>604</v>
      </c>
      <c r="F103" t="s">
        <v>1680</v>
      </c>
      <c r="G103" t="s">
        <v>604</v>
      </c>
      <c r="H103" s="147">
        <v>42005</v>
      </c>
      <c r="I103" t="s">
        <v>965</v>
      </c>
      <c r="J103" t="s">
        <v>965</v>
      </c>
      <c r="K103" t="s">
        <v>1018</v>
      </c>
      <c r="L103" t="s">
        <v>1681</v>
      </c>
      <c r="M103" t="s">
        <v>349</v>
      </c>
    </row>
    <row r="104" spans="1:13" x14ac:dyDescent="0.25">
      <c r="A104">
        <v>1737285</v>
      </c>
      <c r="B104" t="s">
        <v>340</v>
      </c>
      <c r="C104" t="s">
        <v>295</v>
      </c>
      <c r="D104" t="s">
        <v>531</v>
      </c>
      <c r="F104" t="s">
        <v>1693</v>
      </c>
      <c r="G104" t="s">
        <v>531</v>
      </c>
      <c r="H104" s="147">
        <v>41366</v>
      </c>
      <c r="I104" t="s">
        <v>971</v>
      </c>
      <c r="J104" t="s">
        <v>952</v>
      </c>
      <c r="K104" t="s">
        <v>994</v>
      </c>
      <c r="L104" t="s">
        <v>1694</v>
      </c>
      <c r="M104" t="s">
        <v>301</v>
      </c>
    </row>
    <row r="105" spans="1:13" x14ac:dyDescent="0.25">
      <c r="A105">
        <v>1678232</v>
      </c>
      <c r="B105" t="s">
        <v>294</v>
      </c>
      <c r="C105" t="s">
        <v>306</v>
      </c>
      <c r="D105" t="s">
        <v>537</v>
      </c>
      <c r="F105" t="s">
        <v>538</v>
      </c>
      <c r="G105" t="s">
        <v>537</v>
      </c>
      <c r="H105" s="147">
        <v>41705</v>
      </c>
      <c r="I105" t="s">
        <v>1009</v>
      </c>
      <c r="J105" t="s">
        <v>986</v>
      </c>
      <c r="K105" t="s">
        <v>1021</v>
      </c>
      <c r="L105" t="s">
        <v>1134</v>
      </c>
      <c r="M105" t="s">
        <v>349</v>
      </c>
    </row>
    <row r="106" spans="1:13" x14ac:dyDescent="0.25">
      <c r="A106">
        <v>1708172</v>
      </c>
      <c r="B106" t="s">
        <v>294</v>
      </c>
      <c r="C106" t="s">
        <v>306</v>
      </c>
      <c r="D106" t="s">
        <v>551</v>
      </c>
      <c r="F106" t="s">
        <v>538</v>
      </c>
      <c r="G106" t="s">
        <v>551</v>
      </c>
      <c r="H106" s="147">
        <v>41096</v>
      </c>
      <c r="I106" t="s">
        <v>962</v>
      </c>
      <c r="J106" t="s">
        <v>1009</v>
      </c>
      <c r="K106" t="s">
        <v>1005</v>
      </c>
      <c r="L106" t="s">
        <v>1145</v>
      </c>
      <c r="M106" t="s">
        <v>349</v>
      </c>
    </row>
    <row r="107" spans="1:13" x14ac:dyDescent="0.25">
      <c r="A107">
        <v>1388224</v>
      </c>
      <c r="B107" t="s">
        <v>294</v>
      </c>
      <c r="C107" t="s">
        <v>306</v>
      </c>
      <c r="D107" t="s">
        <v>319</v>
      </c>
      <c r="F107" t="s">
        <v>320</v>
      </c>
      <c r="G107" t="s">
        <v>321</v>
      </c>
      <c r="H107" s="147">
        <v>38983</v>
      </c>
      <c r="I107" t="s">
        <v>982</v>
      </c>
      <c r="J107" t="s">
        <v>983</v>
      </c>
      <c r="K107" t="s">
        <v>968</v>
      </c>
      <c r="L107" t="s">
        <v>984</v>
      </c>
      <c r="M107" t="s">
        <v>349</v>
      </c>
    </row>
    <row r="108" spans="1:13" x14ac:dyDescent="0.25">
      <c r="A108">
        <v>1408866</v>
      </c>
      <c r="B108" t="s">
        <v>294</v>
      </c>
      <c r="C108" t="s">
        <v>306</v>
      </c>
      <c r="D108" t="s">
        <v>327</v>
      </c>
      <c r="F108" t="s">
        <v>320</v>
      </c>
      <c r="G108" t="s">
        <v>327</v>
      </c>
      <c r="H108" s="147">
        <v>40214</v>
      </c>
      <c r="I108" t="s">
        <v>979</v>
      </c>
      <c r="J108" t="s">
        <v>971</v>
      </c>
      <c r="K108" t="s">
        <v>972</v>
      </c>
      <c r="L108" t="s">
        <v>993</v>
      </c>
      <c r="M108" t="s">
        <v>349</v>
      </c>
    </row>
    <row r="109" spans="1:13" x14ac:dyDescent="0.25">
      <c r="A109">
        <v>1736758</v>
      </c>
      <c r="B109" t="s">
        <v>340</v>
      </c>
      <c r="C109" t="s">
        <v>295</v>
      </c>
      <c r="D109" t="s">
        <v>378</v>
      </c>
      <c r="E109" t="s">
        <v>357</v>
      </c>
      <c r="F109" t="s">
        <v>403</v>
      </c>
      <c r="G109" t="s">
        <v>378</v>
      </c>
      <c r="H109" s="147">
        <v>41259</v>
      </c>
      <c r="I109" t="s">
        <v>964</v>
      </c>
      <c r="J109" t="s">
        <v>956</v>
      </c>
      <c r="K109" t="s">
        <v>1005</v>
      </c>
      <c r="L109" t="s">
        <v>1042</v>
      </c>
      <c r="M109" t="s">
        <v>301</v>
      </c>
    </row>
    <row r="110" spans="1:13" x14ac:dyDescent="0.25">
      <c r="A110">
        <v>1610438</v>
      </c>
      <c r="B110" t="s">
        <v>340</v>
      </c>
      <c r="C110" t="s">
        <v>295</v>
      </c>
      <c r="D110" t="s">
        <v>360</v>
      </c>
      <c r="F110" t="s">
        <v>361</v>
      </c>
      <c r="G110" t="s">
        <v>360</v>
      </c>
      <c r="H110" s="147">
        <v>41407</v>
      </c>
      <c r="I110" t="s">
        <v>955</v>
      </c>
      <c r="J110" t="s">
        <v>979</v>
      </c>
      <c r="K110" t="s">
        <v>994</v>
      </c>
      <c r="L110" t="s">
        <v>1017</v>
      </c>
      <c r="M110" t="s">
        <v>301</v>
      </c>
    </row>
    <row r="111" spans="1:13" x14ac:dyDescent="0.25">
      <c r="A111">
        <v>1665099</v>
      </c>
      <c r="B111" t="s">
        <v>294</v>
      </c>
      <c r="C111" t="s">
        <v>306</v>
      </c>
      <c r="D111" t="s">
        <v>532</v>
      </c>
      <c r="F111" t="s">
        <v>934</v>
      </c>
      <c r="G111" t="s">
        <v>532</v>
      </c>
      <c r="H111" s="147">
        <v>40740</v>
      </c>
      <c r="I111" t="s">
        <v>964</v>
      </c>
      <c r="J111" t="s">
        <v>1009</v>
      </c>
      <c r="K111" t="s">
        <v>980</v>
      </c>
      <c r="L111" t="s">
        <v>1591</v>
      </c>
      <c r="M111" t="s">
        <v>349</v>
      </c>
    </row>
    <row r="112" spans="1:13" x14ac:dyDescent="0.25">
      <c r="A112">
        <v>1665097</v>
      </c>
      <c r="B112" t="s">
        <v>340</v>
      </c>
      <c r="C112" t="s">
        <v>295</v>
      </c>
      <c r="D112" t="s">
        <v>935</v>
      </c>
      <c r="F112" t="s">
        <v>934</v>
      </c>
      <c r="G112" t="s">
        <v>935</v>
      </c>
      <c r="H112" s="147">
        <v>41728</v>
      </c>
      <c r="I112" t="s">
        <v>1043</v>
      </c>
      <c r="J112" t="s">
        <v>986</v>
      </c>
      <c r="K112" t="s">
        <v>1021</v>
      </c>
      <c r="L112" t="s">
        <v>1590</v>
      </c>
      <c r="M112" t="s">
        <v>301</v>
      </c>
    </row>
    <row r="113" spans="1:13" x14ac:dyDescent="0.25">
      <c r="A113">
        <v>1741318</v>
      </c>
      <c r="B113" t="s">
        <v>294</v>
      </c>
      <c r="C113" t="s">
        <v>295</v>
      </c>
      <c r="D113" t="s">
        <v>548</v>
      </c>
      <c r="F113" t="s">
        <v>1409</v>
      </c>
      <c r="G113" t="s">
        <v>548</v>
      </c>
      <c r="H113" s="147">
        <v>42137</v>
      </c>
    </row>
    <row r="114" spans="1:13" x14ac:dyDescent="0.25">
      <c r="A114">
        <v>822041</v>
      </c>
      <c r="B114" t="s">
        <v>409</v>
      </c>
      <c r="C114" t="s">
        <v>306</v>
      </c>
      <c r="D114" t="s">
        <v>1408</v>
      </c>
      <c r="E114" t="s">
        <v>284</v>
      </c>
      <c r="F114" t="s">
        <v>1409</v>
      </c>
      <c r="G114" t="s">
        <v>1408</v>
      </c>
      <c r="H114" s="147">
        <v>37243</v>
      </c>
      <c r="I114" t="s">
        <v>970</v>
      </c>
      <c r="J114" t="s">
        <v>956</v>
      </c>
      <c r="K114" t="s">
        <v>1058</v>
      </c>
      <c r="L114" t="s">
        <v>1410</v>
      </c>
      <c r="M114" t="s">
        <v>349</v>
      </c>
    </row>
    <row r="115" spans="1:13" x14ac:dyDescent="0.25">
      <c r="A115">
        <v>889395</v>
      </c>
      <c r="B115" t="s">
        <v>409</v>
      </c>
      <c r="C115" t="s">
        <v>295</v>
      </c>
      <c r="D115" t="s">
        <v>591</v>
      </c>
      <c r="E115" t="s">
        <v>1411</v>
      </c>
      <c r="F115" t="s">
        <v>1409</v>
      </c>
      <c r="G115" t="s">
        <v>386</v>
      </c>
      <c r="H115" s="147">
        <v>26802</v>
      </c>
      <c r="I115" t="s">
        <v>970</v>
      </c>
      <c r="J115" t="s">
        <v>979</v>
      </c>
      <c r="K115" t="s">
        <v>1269</v>
      </c>
      <c r="L115" t="s">
        <v>1412</v>
      </c>
      <c r="M115" t="s">
        <v>301</v>
      </c>
    </row>
    <row r="116" spans="1:13" x14ac:dyDescent="0.25">
      <c r="A116">
        <v>1726351</v>
      </c>
      <c r="B116" t="s">
        <v>409</v>
      </c>
      <c r="C116" t="s">
        <v>295</v>
      </c>
      <c r="D116" t="s">
        <v>578</v>
      </c>
      <c r="E116" t="s">
        <v>391</v>
      </c>
      <c r="F116" t="s">
        <v>457</v>
      </c>
      <c r="G116" t="s">
        <v>578</v>
      </c>
      <c r="H116" s="147">
        <v>28566</v>
      </c>
      <c r="I116" t="s">
        <v>1011</v>
      </c>
      <c r="J116" t="s">
        <v>986</v>
      </c>
      <c r="K116" t="s">
        <v>1127</v>
      </c>
      <c r="L116" t="s">
        <v>1161</v>
      </c>
      <c r="M116" t="s">
        <v>301</v>
      </c>
    </row>
    <row r="117" spans="1:13" x14ac:dyDescent="0.25">
      <c r="A117">
        <v>1579591</v>
      </c>
      <c r="B117" t="s">
        <v>294</v>
      </c>
      <c r="C117" t="s">
        <v>295</v>
      </c>
      <c r="D117" t="s">
        <v>456</v>
      </c>
      <c r="F117" t="s">
        <v>457</v>
      </c>
      <c r="G117" t="s">
        <v>458</v>
      </c>
      <c r="H117" s="147">
        <v>40657</v>
      </c>
      <c r="I117" t="s">
        <v>1080</v>
      </c>
      <c r="J117" t="s">
        <v>952</v>
      </c>
      <c r="K117" t="s">
        <v>980</v>
      </c>
      <c r="L117" t="s">
        <v>1082</v>
      </c>
      <c r="M117" t="s">
        <v>301</v>
      </c>
    </row>
    <row r="118" spans="1:13" x14ac:dyDescent="0.25">
      <c r="A118">
        <v>1689525</v>
      </c>
      <c r="B118" t="s">
        <v>340</v>
      </c>
      <c r="C118" t="s">
        <v>295</v>
      </c>
      <c r="D118" t="s">
        <v>826</v>
      </c>
      <c r="F118" t="s">
        <v>827</v>
      </c>
      <c r="G118" t="s">
        <v>826</v>
      </c>
      <c r="H118" s="147">
        <v>40986</v>
      </c>
      <c r="I118" t="s">
        <v>970</v>
      </c>
      <c r="J118" t="s">
        <v>986</v>
      </c>
      <c r="K118" t="s">
        <v>1005</v>
      </c>
      <c r="L118" t="s">
        <v>1365</v>
      </c>
      <c r="M118" t="s">
        <v>301</v>
      </c>
    </row>
    <row r="119" spans="1:13" x14ac:dyDescent="0.25">
      <c r="A119">
        <v>1708844</v>
      </c>
      <c r="B119" t="s">
        <v>340</v>
      </c>
      <c r="C119" t="s">
        <v>295</v>
      </c>
      <c r="D119" t="s">
        <v>832</v>
      </c>
      <c r="F119" t="s">
        <v>833</v>
      </c>
      <c r="G119" t="s">
        <v>832</v>
      </c>
      <c r="H119" s="147">
        <v>40032</v>
      </c>
      <c r="I119" t="s">
        <v>1009</v>
      </c>
      <c r="J119" t="s">
        <v>951</v>
      </c>
      <c r="K119" t="s">
        <v>966</v>
      </c>
      <c r="L119" t="s">
        <v>1371</v>
      </c>
      <c r="M119" t="s">
        <v>301</v>
      </c>
    </row>
    <row r="120" spans="1:13" x14ac:dyDescent="0.25">
      <c r="A120">
        <v>1524219</v>
      </c>
      <c r="B120" t="s">
        <v>340</v>
      </c>
      <c r="C120" t="s">
        <v>295</v>
      </c>
      <c r="D120" t="s">
        <v>404</v>
      </c>
      <c r="F120" t="s">
        <v>1531</v>
      </c>
      <c r="G120" t="s">
        <v>404</v>
      </c>
      <c r="H120" s="147">
        <v>40456</v>
      </c>
      <c r="I120" t="s">
        <v>979</v>
      </c>
      <c r="J120" t="s">
        <v>975</v>
      </c>
      <c r="K120" t="s">
        <v>972</v>
      </c>
      <c r="L120" t="s">
        <v>1532</v>
      </c>
      <c r="M120" t="s">
        <v>301</v>
      </c>
    </row>
    <row r="121" spans="1:13" x14ac:dyDescent="0.25">
      <c r="A121">
        <v>1624680</v>
      </c>
      <c r="B121" t="s">
        <v>340</v>
      </c>
      <c r="C121" t="s">
        <v>295</v>
      </c>
      <c r="D121" t="s">
        <v>772</v>
      </c>
      <c r="F121" t="s">
        <v>1531</v>
      </c>
      <c r="G121" t="s">
        <v>772</v>
      </c>
      <c r="H121" s="147">
        <v>41245</v>
      </c>
      <c r="I121" t="s">
        <v>971</v>
      </c>
      <c r="J121" t="s">
        <v>956</v>
      </c>
      <c r="K121" t="s">
        <v>1005</v>
      </c>
      <c r="L121" t="s">
        <v>1554</v>
      </c>
      <c r="M121" t="s">
        <v>301</v>
      </c>
    </row>
    <row r="122" spans="1:13" x14ac:dyDescent="0.25">
      <c r="A122">
        <v>1302278</v>
      </c>
      <c r="B122" t="s">
        <v>294</v>
      </c>
      <c r="C122" t="s">
        <v>306</v>
      </c>
      <c r="D122" t="s">
        <v>426</v>
      </c>
      <c r="F122" t="s">
        <v>427</v>
      </c>
      <c r="G122" t="s">
        <v>428</v>
      </c>
      <c r="H122" s="147">
        <v>39563</v>
      </c>
      <c r="I122" t="s">
        <v>1063</v>
      </c>
      <c r="J122" t="s">
        <v>952</v>
      </c>
      <c r="K122" t="s">
        <v>987</v>
      </c>
      <c r="L122" t="s">
        <v>1064</v>
      </c>
      <c r="M122" t="s">
        <v>349</v>
      </c>
    </row>
    <row r="123" spans="1:13" x14ac:dyDescent="0.25">
      <c r="A123">
        <v>1453449</v>
      </c>
      <c r="B123" t="s">
        <v>294</v>
      </c>
      <c r="C123" t="s">
        <v>306</v>
      </c>
      <c r="D123" t="s">
        <v>309</v>
      </c>
      <c r="F123" t="s">
        <v>443</v>
      </c>
      <c r="G123" t="s">
        <v>309</v>
      </c>
      <c r="H123" s="147">
        <v>39051</v>
      </c>
      <c r="I123" t="s">
        <v>1043</v>
      </c>
      <c r="J123" t="s">
        <v>959</v>
      </c>
      <c r="K123" t="s">
        <v>968</v>
      </c>
      <c r="L123" t="s">
        <v>1073</v>
      </c>
      <c r="M123" t="s">
        <v>349</v>
      </c>
    </row>
    <row r="124" spans="1:13" x14ac:dyDescent="0.25">
      <c r="A124">
        <v>1708848</v>
      </c>
      <c r="B124" t="s">
        <v>340</v>
      </c>
      <c r="C124" t="s">
        <v>295</v>
      </c>
      <c r="D124" t="s">
        <v>835</v>
      </c>
      <c r="F124" t="s">
        <v>836</v>
      </c>
      <c r="G124" t="s">
        <v>835</v>
      </c>
      <c r="H124" s="147">
        <v>41431</v>
      </c>
      <c r="I124" t="s">
        <v>962</v>
      </c>
      <c r="J124" t="s">
        <v>962</v>
      </c>
      <c r="K124" t="s">
        <v>994</v>
      </c>
      <c r="L124" t="s">
        <v>1373</v>
      </c>
      <c r="M124" t="s">
        <v>301</v>
      </c>
    </row>
    <row r="125" spans="1:13" x14ac:dyDescent="0.25">
      <c r="A125">
        <v>1415259</v>
      </c>
      <c r="B125" t="s">
        <v>340</v>
      </c>
      <c r="C125" t="s">
        <v>306</v>
      </c>
      <c r="D125" t="s">
        <v>741</v>
      </c>
      <c r="F125" t="s">
        <v>742</v>
      </c>
      <c r="G125" t="s">
        <v>741</v>
      </c>
      <c r="H125" s="147">
        <v>40579</v>
      </c>
      <c r="I125" t="s">
        <v>979</v>
      </c>
      <c r="J125" t="s">
        <v>971</v>
      </c>
      <c r="K125" t="s">
        <v>980</v>
      </c>
      <c r="L125" t="s">
        <v>1302</v>
      </c>
      <c r="M125" t="s">
        <v>349</v>
      </c>
    </row>
    <row r="126" spans="1:13" x14ac:dyDescent="0.25">
      <c r="A126">
        <v>1708851</v>
      </c>
      <c r="B126" t="s">
        <v>340</v>
      </c>
      <c r="C126" t="s">
        <v>295</v>
      </c>
      <c r="D126" t="s">
        <v>737</v>
      </c>
      <c r="F126" t="s">
        <v>837</v>
      </c>
      <c r="G126" t="s">
        <v>737</v>
      </c>
      <c r="H126" s="147">
        <v>40862</v>
      </c>
      <c r="I126" t="s">
        <v>1071</v>
      </c>
      <c r="J126" t="s">
        <v>959</v>
      </c>
      <c r="K126" t="s">
        <v>980</v>
      </c>
      <c r="L126" t="s">
        <v>1374</v>
      </c>
      <c r="M126" t="s">
        <v>301</v>
      </c>
    </row>
    <row r="127" spans="1:13" x14ac:dyDescent="0.25">
      <c r="A127">
        <v>1662506</v>
      </c>
      <c r="B127" t="s">
        <v>340</v>
      </c>
      <c r="C127" t="s">
        <v>295</v>
      </c>
      <c r="D127" t="s">
        <v>378</v>
      </c>
      <c r="F127" t="s">
        <v>1588</v>
      </c>
      <c r="G127" t="s">
        <v>378</v>
      </c>
      <c r="H127" s="147">
        <v>39597</v>
      </c>
      <c r="I127" t="s">
        <v>1003</v>
      </c>
      <c r="J127" t="s">
        <v>979</v>
      </c>
      <c r="K127" t="s">
        <v>987</v>
      </c>
      <c r="L127" t="s">
        <v>1589</v>
      </c>
      <c r="M127" t="s">
        <v>301</v>
      </c>
    </row>
    <row r="128" spans="1:13" x14ac:dyDescent="0.25">
      <c r="A128">
        <v>858268</v>
      </c>
      <c r="B128" t="s">
        <v>340</v>
      </c>
      <c r="C128" t="s">
        <v>295</v>
      </c>
      <c r="D128" t="s">
        <v>711</v>
      </c>
      <c r="E128" t="s">
        <v>363</v>
      </c>
      <c r="F128" t="s">
        <v>712</v>
      </c>
      <c r="G128" t="s">
        <v>711</v>
      </c>
      <c r="H128" s="147">
        <v>30771</v>
      </c>
      <c r="I128" t="s">
        <v>1043</v>
      </c>
      <c r="J128" t="s">
        <v>986</v>
      </c>
      <c r="K128" t="s">
        <v>1277</v>
      </c>
      <c r="L128" t="s">
        <v>1278</v>
      </c>
      <c r="M128" t="s">
        <v>301</v>
      </c>
    </row>
    <row r="129" spans="1:13" x14ac:dyDescent="0.25">
      <c r="A129">
        <v>1694762</v>
      </c>
      <c r="B129" t="s">
        <v>340</v>
      </c>
      <c r="C129" t="s">
        <v>306</v>
      </c>
      <c r="D129" t="s">
        <v>1644</v>
      </c>
      <c r="F129" t="s">
        <v>712</v>
      </c>
      <c r="G129" t="s">
        <v>1644</v>
      </c>
      <c r="H129" s="147">
        <v>39647</v>
      </c>
      <c r="I129" t="s">
        <v>970</v>
      </c>
      <c r="J129" t="s">
        <v>1009</v>
      </c>
      <c r="K129" t="s">
        <v>987</v>
      </c>
      <c r="L129" t="s">
        <v>1645</v>
      </c>
      <c r="M129" t="s">
        <v>349</v>
      </c>
    </row>
    <row r="130" spans="1:13" x14ac:dyDescent="0.25">
      <c r="A130">
        <v>1680877</v>
      </c>
      <c r="B130" t="s">
        <v>340</v>
      </c>
      <c r="C130" t="s">
        <v>306</v>
      </c>
      <c r="D130" t="s">
        <v>918</v>
      </c>
      <c r="F130" t="s">
        <v>917</v>
      </c>
      <c r="G130" t="s">
        <v>918</v>
      </c>
      <c r="H130" s="147">
        <v>40654</v>
      </c>
      <c r="I130" t="s">
        <v>1039</v>
      </c>
      <c r="J130" t="s">
        <v>952</v>
      </c>
      <c r="K130" t="s">
        <v>980</v>
      </c>
      <c r="L130" t="s">
        <v>1620</v>
      </c>
      <c r="M130" t="s">
        <v>349</v>
      </c>
    </row>
    <row r="131" spans="1:13" x14ac:dyDescent="0.25">
      <c r="A131">
        <v>1688281</v>
      </c>
      <c r="B131" t="s">
        <v>294</v>
      </c>
      <c r="C131" t="s">
        <v>306</v>
      </c>
      <c r="D131" t="s">
        <v>539</v>
      </c>
      <c r="F131" t="s">
        <v>540</v>
      </c>
      <c r="G131" t="s">
        <v>539</v>
      </c>
      <c r="H131" s="147">
        <v>41989</v>
      </c>
      <c r="I131" t="s">
        <v>964</v>
      </c>
      <c r="J131" t="s">
        <v>956</v>
      </c>
      <c r="K131" t="s">
        <v>1021</v>
      </c>
      <c r="L131" t="s">
        <v>1136</v>
      </c>
      <c r="M131" t="s">
        <v>349</v>
      </c>
    </row>
    <row r="132" spans="1:13" x14ac:dyDescent="0.25">
      <c r="A132">
        <v>1507977</v>
      </c>
      <c r="B132" t="s">
        <v>340</v>
      </c>
      <c r="C132" t="s">
        <v>295</v>
      </c>
      <c r="D132" t="s">
        <v>765</v>
      </c>
      <c r="F132" t="s">
        <v>766</v>
      </c>
      <c r="H132" s="147">
        <v>40487</v>
      </c>
      <c r="I132" t="s">
        <v>979</v>
      </c>
      <c r="J132" t="s">
        <v>959</v>
      </c>
      <c r="K132" t="s">
        <v>972</v>
      </c>
      <c r="L132" t="s">
        <v>1318</v>
      </c>
      <c r="M132" t="s">
        <v>301</v>
      </c>
    </row>
    <row r="133" spans="1:13" x14ac:dyDescent="0.25">
      <c r="A133">
        <v>1512090</v>
      </c>
      <c r="B133" t="s">
        <v>294</v>
      </c>
      <c r="C133" t="s">
        <v>295</v>
      </c>
      <c r="D133" t="s">
        <v>620</v>
      </c>
      <c r="F133" t="s">
        <v>942</v>
      </c>
      <c r="G133" t="s">
        <v>620</v>
      </c>
      <c r="H133" s="147">
        <v>40436</v>
      </c>
      <c r="I133" t="s">
        <v>1071</v>
      </c>
      <c r="J133" t="s">
        <v>983</v>
      </c>
      <c r="K133" t="s">
        <v>972</v>
      </c>
      <c r="L133" t="s">
        <v>1523</v>
      </c>
      <c r="M133" t="s">
        <v>301</v>
      </c>
    </row>
    <row r="134" spans="1:13" x14ac:dyDescent="0.25">
      <c r="A134">
        <v>1457116</v>
      </c>
      <c r="B134" t="s">
        <v>294</v>
      </c>
      <c r="C134" t="s">
        <v>295</v>
      </c>
      <c r="D134" t="s">
        <v>610</v>
      </c>
      <c r="F134" t="s">
        <v>611</v>
      </c>
      <c r="G134" t="s">
        <v>612</v>
      </c>
      <c r="H134" s="147">
        <v>39874</v>
      </c>
      <c r="I134" t="s">
        <v>971</v>
      </c>
      <c r="J134" t="s">
        <v>986</v>
      </c>
      <c r="K134" t="s">
        <v>966</v>
      </c>
      <c r="L134" t="s">
        <v>1185</v>
      </c>
      <c r="M134" t="s">
        <v>301</v>
      </c>
    </row>
    <row r="135" spans="1:13" x14ac:dyDescent="0.25">
      <c r="A135">
        <v>1659342</v>
      </c>
      <c r="B135" t="s">
        <v>340</v>
      </c>
      <c r="C135" t="s">
        <v>295</v>
      </c>
      <c r="D135" t="s">
        <v>324</v>
      </c>
      <c r="F135" t="s">
        <v>505</v>
      </c>
      <c r="G135" t="s">
        <v>324</v>
      </c>
      <c r="H135" s="147">
        <v>39579</v>
      </c>
      <c r="I135" t="s">
        <v>959</v>
      </c>
      <c r="J135" t="s">
        <v>979</v>
      </c>
      <c r="K135" t="s">
        <v>987</v>
      </c>
      <c r="L135" t="s">
        <v>1108</v>
      </c>
      <c r="M135" t="s">
        <v>301</v>
      </c>
    </row>
    <row r="136" spans="1:13" x14ac:dyDescent="0.25">
      <c r="A136">
        <v>1721206</v>
      </c>
      <c r="B136" t="s">
        <v>294</v>
      </c>
      <c r="C136" t="s">
        <v>295</v>
      </c>
      <c r="D136" t="s">
        <v>567</v>
      </c>
      <c r="E136" t="s">
        <v>568</v>
      </c>
      <c r="F136" t="s">
        <v>569</v>
      </c>
      <c r="G136" t="s">
        <v>567</v>
      </c>
      <c r="H136" s="147">
        <v>41371</v>
      </c>
      <c r="I136" t="s">
        <v>1009</v>
      </c>
      <c r="J136" t="s">
        <v>952</v>
      </c>
      <c r="K136" t="s">
        <v>994</v>
      </c>
      <c r="L136" t="s">
        <v>1154</v>
      </c>
      <c r="M136" t="s">
        <v>301</v>
      </c>
    </row>
    <row r="137" spans="1:13" x14ac:dyDescent="0.25">
      <c r="A137">
        <v>1404087</v>
      </c>
      <c r="B137" t="s">
        <v>294</v>
      </c>
      <c r="C137" t="s">
        <v>306</v>
      </c>
      <c r="D137" t="s">
        <v>607</v>
      </c>
      <c r="F137" t="s">
        <v>608</v>
      </c>
      <c r="G137" t="s">
        <v>607</v>
      </c>
      <c r="H137" s="147">
        <v>40279</v>
      </c>
      <c r="I137" t="s">
        <v>959</v>
      </c>
      <c r="J137" t="s">
        <v>952</v>
      </c>
      <c r="K137" t="s">
        <v>972</v>
      </c>
      <c r="L137" t="s">
        <v>1182</v>
      </c>
      <c r="M137" t="s">
        <v>349</v>
      </c>
    </row>
    <row r="138" spans="1:13" x14ac:dyDescent="0.25">
      <c r="A138">
        <v>1315295</v>
      </c>
      <c r="B138" t="s">
        <v>294</v>
      </c>
      <c r="C138" t="s">
        <v>306</v>
      </c>
      <c r="D138" t="s">
        <v>724</v>
      </c>
      <c r="E138" t="s">
        <v>696</v>
      </c>
      <c r="F138" t="s">
        <v>703</v>
      </c>
      <c r="G138" t="s">
        <v>724</v>
      </c>
      <c r="H138" s="147">
        <v>40434</v>
      </c>
      <c r="I138" t="s">
        <v>955</v>
      </c>
      <c r="J138" t="s">
        <v>983</v>
      </c>
      <c r="K138" t="s">
        <v>972</v>
      </c>
      <c r="L138" t="s">
        <v>1290</v>
      </c>
      <c r="M138" t="s">
        <v>349</v>
      </c>
    </row>
    <row r="139" spans="1:13" x14ac:dyDescent="0.25">
      <c r="A139">
        <v>484876</v>
      </c>
      <c r="B139" t="s">
        <v>409</v>
      </c>
      <c r="C139" t="s">
        <v>418</v>
      </c>
      <c r="D139" t="s">
        <v>701</v>
      </c>
      <c r="E139" t="s">
        <v>702</v>
      </c>
      <c r="F139" t="s">
        <v>703</v>
      </c>
      <c r="G139" t="s">
        <v>701</v>
      </c>
      <c r="H139" s="147">
        <v>26861</v>
      </c>
      <c r="I139" t="s">
        <v>964</v>
      </c>
      <c r="J139" t="s">
        <v>1009</v>
      </c>
      <c r="K139" t="s">
        <v>1269</v>
      </c>
      <c r="L139" t="s">
        <v>1270</v>
      </c>
      <c r="M139" t="s">
        <v>349</v>
      </c>
    </row>
    <row r="140" spans="1:13" x14ac:dyDescent="0.25">
      <c r="A140">
        <v>1649674</v>
      </c>
      <c r="B140" t="s">
        <v>294</v>
      </c>
      <c r="C140" t="s">
        <v>306</v>
      </c>
      <c r="D140" t="s">
        <v>493</v>
      </c>
      <c r="F140" t="s">
        <v>462</v>
      </c>
      <c r="G140" t="s">
        <v>493</v>
      </c>
      <c r="H140" s="147">
        <v>41867</v>
      </c>
      <c r="I140" t="s">
        <v>964</v>
      </c>
      <c r="J140" t="s">
        <v>951</v>
      </c>
      <c r="K140" t="s">
        <v>1021</v>
      </c>
      <c r="L140" t="s">
        <v>1100</v>
      </c>
      <c r="M140" t="s">
        <v>349</v>
      </c>
    </row>
    <row r="141" spans="1:13" x14ac:dyDescent="0.25">
      <c r="A141">
        <v>1579596</v>
      </c>
      <c r="B141" t="s">
        <v>294</v>
      </c>
      <c r="C141" t="s">
        <v>306</v>
      </c>
      <c r="D141" t="s">
        <v>461</v>
      </c>
      <c r="F141" t="s">
        <v>462</v>
      </c>
      <c r="H141" s="147">
        <v>41049</v>
      </c>
      <c r="I141" t="s">
        <v>985</v>
      </c>
      <c r="J141" t="s">
        <v>979</v>
      </c>
      <c r="K141" t="s">
        <v>1005</v>
      </c>
      <c r="L141" t="s">
        <v>1084</v>
      </c>
      <c r="M141" t="s">
        <v>349</v>
      </c>
    </row>
    <row r="142" spans="1:13" x14ac:dyDescent="0.25">
      <c r="A142">
        <v>1505720</v>
      </c>
      <c r="B142" t="s">
        <v>294</v>
      </c>
      <c r="C142" t="s">
        <v>306</v>
      </c>
      <c r="D142" t="s">
        <v>343</v>
      </c>
      <c r="E142" t="s">
        <v>344</v>
      </c>
      <c r="F142" t="s">
        <v>345</v>
      </c>
      <c r="G142" t="s">
        <v>343</v>
      </c>
      <c r="H142" s="147">
        <v>40220</v>
      </c>
      <c r="I142" t="s">
        <v>959</v>
      </c>
      <c r="J142" t="s">
        <v>971</v>
      </c>
      <c r="K142" t="s">
        <v>972</v>
      </c>
      <c r="L142" t="s">
        <v>1002</v>
      </c>
      <c r="M142" t="s">
        <v>349</v>
      </c>
    </row>
    <row r="143" spans="1:13" x14ac:dyDescent="0.25">
      <c r="A143">
        <v>1712961</v>
      </c>
      <c r="B143" t="s">
        <v>294</v>
      </c>
      <c r="C143" t="s">
        <v>295</v>
      </c>
      <c r="D143" t="s">
        <v>548</v>
      </c>
      <c r="F143" t="s">
        <v>555</v>
      </c>
      <c r="G143" t="s">
        <v>548</v>
      </c>
      <c r="H143" s="147">
        <v>42076</v>
      </c>
      <c r="I143" t="s">
        <v>955</v>
      </c>
      <c r="J143" t="s">
        <v>986</v>
      </c>
      <c r="K143" t="s">
        <v>1018</v>
      </c>
      <c r="L143" t="s">
        <v>1146</v>
      </c>
      <c r="M143" t="s">
        <v>301</v>
      </c>
    </row>
    <row r="144" spans="1:13" x14ac:dyDescent="0.25">
      <c r="A144">
        <v>1518552</v>
      </c>
      <c r="B144" t="s">
        <v>340</v>
      </c>
      <c r="C144" t="s">
        <v>306</v>
      </c>
      <c r="D144" t="s">
        <v>747</v>
      </c>
      <c r="E144" t="s">
        <v>284</v>
      </c>
      <c r="F144" t="s">
        <v>1525</v>
      </c>
      <c r="G144" t="s">
        <v>1526</v>
      </c>
      <c r="H144" s="147">
        <v>41339</v>
      </c>
      <c r="I144" t="s">
        <v>962</v>
      </c>
      <c r="J144" t="s">
        <v>986</v>
      </c>
      <c r="K144" t="s">
        <v>994</v>
      </c>
      <c r="L144" t="s">
        <v>1527</v>
      </c>
      <c r="M144" t="s">
        <v>349</v>
      </c>
    </row>
    <row r="145" spans="1:13" x14ac:dyDescent="0.25">
      <c r="A145">
        <v>1659339</v>
      </c>
      <c r="B145" t="s">
        <v>340</v>
      </c>
      <c r="C145" t="s">
        <v>306</v>
      </c>
      <c r="D145" t="s">
        <v>499</v>
      </c>
      <c r="E145" t="s">
        <v>500</v>
      </c>
      <c r="F145" t="s">
        <v>501</v>
      </c>
      <c r="G145" t="s">
        <v>502</v>
      </c>
      <c r="H145" s="147">
        <v>41253</v>
      </c>
      <c r="I145" t="s">
        <v>975</v>
      </c>
      <c r="J145" t="s">
        <v>956</v>
      </c>
      <c r="K145" t="s">
        <v>1005</v>
      </c>
      <c r="L145" t="s">
        <v>1104</v>
      </c>
      <c r="M145" t="s">
        <v>349</v>
      </c>
    </row>
    <row r="146" spans="1:13" x14ac:dyDescent="0.25">
      <c r="A146">
        <v>1668763</v>
      </c>
      <c r="B146" t="s">
        <v>294</v>
      </c>
      <c r="C146" t="s">
        <v>295</v>
      </c>
      <c r="D146" t="s">
        <v>449</v>
      </c>
      <c r="F146" t="s">
        <v>517</v>
      </c>
      <c r="G146" t="s">
        <v>449</v>
      </c>
      <c r="H146" s="147">
        <v>41670</v>
      </c>
      <c r="I146" t="s">
        <v>991</v>
      </c>
      <c r="J146" t="s">
        <v>965</v>
      </c>
      <c r="K146" t="s">
        <v>1021</v>
      </c>
      <c r="L146" t="s">
        <v>1116</v>
      </c>
      <c r="M146" t="s">
        <v>301</v>
      </c>
    </row>
    <row r="147" spans="1:13" x14ac:dyDescent="0.25">
      <c r="A147">
        <v>1473077</v>
      </c>
      <c r="B147" t="s">
        <v>340</v>
      </c>
      <c r="C147" t="s">
        <v>295</v>
      </c>
      <c r="D147" t="s">
        <v>324</v>
      </c>
      <c r="F147" t="s">
        <v>1509</v>
      </c>
      <c r="G147" t="s">
        <v>324</v>
      </c>
      <c r="H147" s="147">
        <v>40327</v>
      </c>
      <c r="I147" t="s">
        <v>1003</v>
      </c>
      <c r="J147" t="s">
        <v>979</v>
      </c>
      <c r="K147" t="s">
        <v>972</v>
      </c>
      <c r="L147" t="s">
        <v>1510</v>
      </c>
      <c r="M147" t="s">
        <v>301</v>
      </c>
    </row>
    <row r="148" spans="1:13" x14ac:dyDescent="0.25">
      <c r="A148">
        <v>1473078</v>
      </c>
      <c r="B148" t="s">
        <v>340</v>
      </c>
      <c r="C148" t="s">
        <v>295</v>
      </c>
      <c r="D148" t="s">
        <v>354</v>
      </c>
      <c r="F148" t="s">
        <v>1509</v>
      </c>
      <c r="G148" t="s">
        <v>324</v>
      </c>
      <c r="H148" s="147">
        <v>39706</v>
      </c>
      <c r="I148" t="s">
        <v>1071</v>
      </c>
      <c r="J148" t="s">
        <v>983</v>
      </c>
      <c r="K148" t="s">
        <v>987</v>
      </c>
      <c r="L148" t="s">
        <v>1511</v>
      </c>
      <c r="M148" t="s">
        <v>301</v>
      </c>
    </row>
    <row r="149" spans="1:13" x14ac:dyDescent="0.25">
      <c r="A149">
        <v>1234847</v>
      </c>
      <c r="B149" t="s">
        <v>294</v>
      </c>
      <c r="C149" t="s">
        <v>295</v>
      </c>
      <c r="D149" t="s">
        <v>420</v>
      </c>
      <c r="F149" t="s">
        <v>421</v>
      </c>
      <c r="G149" t="s">
        <v>420</v>
      </c>
      <c r="H149" s="147">
        <v>37011</v>
      </c>
      <c r="I149" t="s">
        <v>1043</v>
      </c>
      <c r="J149" t="s">
        <v>952</v>
      </c>
      <c r="K149" t="s">
        <v>1058</v>
      </c>
      <c r="L149" t="s">
        <v>1059</v>
      </c>
      <c r="M149" t="s">
        <v>301</v>
      </c>
    </row>
    <row r="150" spans="1:13" x14ac:dyDescent="0.25">
      <c r="A150">
        <v>1690325</v>
      </c>
      <c r="B150" t="s">
        <v>340</v>
      </c>
      <c r="C150" t="s">
        <v>306</v>
      </c>
      <c r="D150" t="s">
        <v>307</v>
      </c>
      <c r="E150" t="s">
        <v>546</v>
      </c>
      <c r="F150" t="s">
        <v>421</v>
      </c>
      <c r="G150" t="s">
        <v>307</v>
      </c>
      <c r="H150" s="147">
        <v>39629</v>
      </c>
      <c r="I150" t="s">
        <v>1043</v>
      </c>
      <c r="J150" t="s">
        <v>962</v>
      </c>
      <c r="K150" t="s">
        <v>987</v>
      </c>
      <c r="L150" t="s">
        <v>1141</v>
      </c>
      <c r="M150" t="s">
        <v>349</v>
      </c>
    </row>
    <row r="151" spans="1:13" x14ac:dyDescent="0.25">
      <c r="A151">
        <v>1507980</v>
      </c>
      <c r="B151" t="s">
        <v>340</v>
      </c>
      <c r="C151" t="s">
        <v>295</v>
      </c>
      <c r="D151" t="s">
        <v>404</v>
      </c>
      <c r="F151" t="s">
        <v>767</v>
      </c>
      <c r="G151" t="s">
        <v>404</v>
      </c>
      <c r="H151" s="147">
        <v>39110</v>
      </c>
      <c r="I151" t="s">
        <v>1060</v>
      </c>
      <c r="J151" t="s">
        <v>965</v>
      </c>
      <c r="K151" t="s">
        <v>976</v>
      </c>
      <c r="L151" t="s">
        <v>1320</v>
      </c>
      <c r="M151" t="s">
        <v>301</v>
      </c>
    </row>
    <row r="152" spans="1:13" x14ac:dyDescent="0.25">
      <c r="A152">
        <v>50257</v>
      </c>
      <c r="B152" t="s">
        <v>409</v>
      </c>
      <c r="C152" t="s">
        <v>418</v>
      </c>
      <c r="D152" t="s">
        <v>1389</v>
      </c>
      <c r="E152" t="s">
        <v>1390</v>
      </c>
      <c r="F152" t="s">
        <v>1391</v>
      </c>
      <c r="G152" t="s">
        <v>1389</v>
      </c>
      <c r="H152" s="147">
        <v>23429</v>
      </c>
      <c r="I152" t="s">
        <v>989</v>
      </c>
      <c r="J152" t="s">
        <v>971</v>
      </c>
      <c r="K152" t="s">
        <v>1236</v>
      </c>
      <c r="L152" t="s">
        <v>1392</v>
      </c>
      <c r="M152" t="s">
        <v>349</v>
      </c>
    </row>
    <row r="153" spans="1:13" x14ac:dyDescent="0.25">
      <c r="A153">
        <v>1710467</v>
      </c>
      <c r="B153" t="s">
        <v>340</v>
      </c>
      <c r="C153" t="s">
        <v>295</v>
      </c>
      <c r="D153" t="s">
        <v>639</v>
      </c>
      <c r="F153" t="s">
        <v>662</v>
      </c>
      <c r="H153" s="147">
        <v>41857</v>
      </c>
      <c r="I153" t="s">
        <v>962</v>
      </c>
      <c r="J153" t="s">
        <v>951</v>
      </c>
      <c r="K153" t="s">
        <v>1021</v>
      </c>
      <c r="L153" t="s">
        <v>1225</v>
      </c>
      <c r="M153" t="s">
        <v>301</v>
      </c>
    </row>
    <row r="154" spans="1:13" x14ac:dyDescent="0.25">
      <c r="A154">
        <v>1296057</v>
      </c>
      <c r="B154" t="s">
        <v>294</v>
      </c>
      <c r="C154" t="s">
        <v>295</v>
      </c>
      <c r="D154" t="s">
        <v>596</v>
      </c>
      <c r="F154" t="s">
        <v>597</v>
      </c>
      <c r="G154" t="s">
        <v>596</v>
      </c>
      <c r="H154" s="147">
        <v>39022</v>
      </c>
      <c r="I154" t="s">
        <v>965</v>
      </c>
      <c r="J154" t="s">
        <v>959</v>
      </c>
      <c r="K154" t="s">
        <v>968</v>
      </c>
      <c r="L154" t="s">
        <v>1174</v>
      </c>
      <c r="M154" t="s">
        <v>301</v>
      </c>
    </row>
    <row r="155" spans="1:13" x14ac:dyDescent="0.25">
      <c r="A155">
        <v>1676534</v>
      </c>
      <c r="B155" t="s">
        <v>409</v>
      </c>
      <c r="C155" t="s">
        <v>306</v>
      </c>
      <c r="D155" t="s">
        <v>524</v>
      </c>
      <c r="E155" t="s">
        <v>487</v>
      </c>
      <c r="F155" t="s">
        <v>525</v>
      </c>
      <c r="G155" t="s">
        <v>524</v>
      </c>
      <c r="H155" s="147">
        <v>28870</v>
      </c>
      <c r="I155" t="s">
        <v>1071</v>
      </c>
      <c r="J155" t="s">
        <v>965</v>
      </c>
      <c r="K155" t="s">
        <v>1105</v>
      </c>
      <c r="L155" t="s">
        <v>1125</v>
      </c>
      <c r="M155" t="s">
        <v>349</v>
      </c>
    </row>
    <row r="156" spans="1:13" x14ac:dyDescent="0.25">
      <c r="A156">
        <v>1738738</v>
      </c>
      <c r="B156" t="s">
        <v>340</v>
      </c>
      <c r="C156" t="s">
        <v>306</v>
      </c>
      <c r="D156" t="s">
        <v>1696</v>
      </c>
      <c r="F156" t="s">
        <v>1697</v>
      </c>
      <c r="G156" t="s">
        <v>1696</v>
      </c>
      <c r="H156" s="147">
        <v>42012</v>
      </c>
      <c r="I156" t="s">
        <v>951</v>
      </c>
      <c r="J156" t="s">
        <v>965</v>
      </c>
      <c r="K156" t="s">
        <v>1018</v>
      </c>
      <c r="L156" t="s">
        <v>1698</v>
      </c>
      <c r="M156" t="s">
        <v>349</v>
      </c>
    </row>
    <row r="157" spans="1:13" x14ac:dyDescent="0.25">
      <c r="A157">
        <v>1625928</v>
      </c>
      <c r="B157" t="s">
        <v>340</v>
      </c>
      <c r="C157" t="s">
        <v>295</v>
      </c>
      <c r="D157" t="s">
        <v>549</v>
      </c>
      <c r="F157" t="s">
        <v>1556</v>
      </c>
      <c r="G157" t="s">
        <v>549</v>
      </c>
      <c r="H157" s="147">
        <v>40090</v>
      </c>
      <c r="I157" t="s">
        <v>952</v>
      </c>
      <c r="J157" t="s">
        <v>975</v>
      </c>
      <c r="K157" t="s">
        <v>966</v>
      </c>
      <c r="L157" t="s">
        <v>1558</v>
      </c>
      <c r="M157" t="s">
        <v>301</v>
      </c>
    </row>
    <row r="158" spans="1:13" x14ac:dyDescent="0.25">
      <c r="A158">
        <v>1625927</v>
      </c>
      <c r="B158" t="s">
        <v>340</v>
      </c>
      <c r="C158" t="s">
        <v>295</v>
      </c>
      <c r="D158" t="s">
        <v>1555</v>
      </c>
      <c r="F158" t="s">
        <v>1556</v>
      </c>
      <c r="G158" t="s">
        <v>1555</v>
      </c>
      <c r="H158" s="147">
        <v>41008</v>
      </c>
      <c r="I158" t="s">
        <v>983</v>
      </c>
      <c r="J158" t="s">
        <v>952</v>
      </c>
      <c r="K158" t="s">
        <v>1005</v>
      </c>
      <c r="L158" t="s">
        <v>1557</v>
      </c>
      <c r="M158" t="s">
        <v>301</v>
      </c>
    </row>
    <row r="159" spans="1:13" x14ac:dyDescent="0.25">
      <c r="A159">
        <v>1617885</v>
      </c>
      <c r="B159" t="s">
        <v>340</v>
      </c>
      <c r="C159" t="s">
        <v>306</v>
      </c>
      <c r="D159" t="s">
        <v>790</v>
      </c>
      <c r="E159" t="s">
        <v>791</v>
      </c>
      <c r="F159" t="s">
        <v>792</v>
      </c>
      <c r="G159" t="s">
        <v>790</v>
      </c>
      <c r="H159" s="147">
        <v>40489</v>
      </c>
      <c r="I159" t="s">
        <v>1009</v>
      </c>
      <c r="J159" t="s">
        <v>959</v>
      </c>
      <c r="K159" t="s">
        <v>972</v>
      </c>
      <c r="L159" t="s">
        <v>1179</v>
      </c>
      <c r="M159" t="s">
        <v>349</v>
      </c>
    </row>
    <row r="160" spans="1:13" x14ac:dyDescent="0.25">
      <c r="A160">
        <v>1617886</v>
      </c>
      <c r="B160" t="s">
        <v>340</v>
      </c>
      <c r="C160" t="s">
        <v>295</v>
      </c>
      <c r="D160" t="s">
        <v>793</v>
      </c>
      <c r="E160" t="s">
        <v>794</v>
      </c>
      <c r="F160" t="s">
        <v>792</v>
      </c>
      <c r="H160" s="147">
        <v>41837</v>
      </c>
      <c r="I160" t="s">
        <v>1011</v>
      </c>
      <c r="J160" t="s">
        <v>1009</v>
      </c>
      <c r="K160" t="s">
        <v>1021</v>
      </c>
      <c r="L160" t="s">
        <v>1339</v>
      </c>
      <c r="M160" t="s">
        <v>301</v>
      </c>
    </row>
    <row r="161" spans="1:13" x14ac:dyDescent="0.25">
      <c r="A161">
        <v>1691783</v>
      </c>
      <c r="B161" t="s">
        <v>340</v>
      </c>
      <c r="C161" t="s">
        <v>295</v>
      </c>
      <c r="D161" t="s">
        <v>392</v>
      </c>
      <c r="F161" t="s">
        <v>342</v>
      </c>
      <c r="G161" t="s">
        <v>392</v>
      </c>
      <c r="H161" s="147">
        <v>41340</v>
      </c>
      <c r="I161" t="s">
        <v>1009</v>
      </c>
      <c r="J161" t="s">
        <v>986</v>
      </c>
      <c r="K161" t="s">
        <v>994</v>
      </c>
      <c r="L161" t="s">
        <v>1010</v>
      </c>
      <c r="M161" t="s">
        <v>301</v>
      </c>
    </row>
    <row r="162" spans="1:13" x14ac:dyDescent="0.25">
      <c r="A162">
        <v>1497877</v>
      </c>
      <c r="B162" t="s">
        <v>340</v>
      </c>
      <c r="C162" t="s">
        <v>295</v>
      </c>
      <c r="D162" t="s">
        <v>341</v>
      </c>
      <c r="F162" t="s">
        <v>342</v>
      </c>
      <c r="G162" t="s">
        <v>341</v>
      </c>
      <c r="H162" s="147">
        <v>40271</v>
      </c>
      <c r="I162" t="s">
        <v>986</v>
      </c>
      <c r="J162" t="s">
        <v>952</v>
      </c>
      <c r="K162" t="s">
        <v>972</v>
      </c>
      <c r="L162" t="s">
        <v>1001</v>
      </c>
      <c r="M162" t="s">
        <v>301</v>
      </c>
    </row>
    <row r="163" spans="1:13" x14ac:dyDescent="0.25">
      <c r="A163">
        <v>1579768</v>
      </c>
      <c r="B163" t="s">
        <v>340</v>
      </c>
      <c r="C163" t="s">
        <v>306</v>
      </c>
      <c r="D163" t="s">
        <v>352</v>
      </c>
      <c r="F163" t="s">
        <v>342</v>
      </c>
      <c r="G163" t="s">
        <v>352</v>
      </c>
      <c r="H163" s="147">
        <v>41340</v>
      </c>
      <c r="I163" t="s">
        <v>1009</v>
      </c>
      <c r="J163" t="s">
        <v>986</v>
      </c>
      <c r="K163" t="s">
        <v>994</v>
      </c>
      <c r="L163" t="s">
        <v>1010</v>
      </c>
      <c r="M163" t="s">
        <v>349</v>
      </c>
    </row>
    <row r="164" spans="1:13" x14ac:dyDescent="0.25">
      <c r="A164">
        <v>876720</v>
      </c>
      <c r="B164" t="s">
        <v>340</v>
      </c>
      <c r="C164" t="s">
        <v>306</v>
      </c>
      <c r="D164" t="s">
        <v>604</v>
      </c>
      <c r="F164" t="s">
        <v>911</v>
      </c>
      <c r="G164" t="s">
        <v>604</v>
      </c>
      <c r="H164" s="147">
        <v>37044</v>
      </c>
      <c r="I164" t="s">
        <v>971</v>
      </c>
      <c r="J164" t="s">
        <v>962</v>
      </c>
      <c r="K164" t="s">
        <v>1058</v>
      </c>
      <c r="L164" t="s">
        <v>1388</v>
      </c>
      <c r="M164" t="s">
        <v>349</v>
      </c>
    </row>
    <row r="165" spans="1:13" x14ac:dyDescent="0.25">
      <c r="A165">
        <v>1724791</v>
      </c>
      <c r="B165" t="s">
        <v>340</v>
      </c>
      <c r="C165" t="s">
        <v>295</v>
      </c>
      <c r="D165" t="s">
        <v>480</v>
      </c>
      <c r="F165" t="s">
        <v>847</v>
      </c>
      <c r="G165" t="s">
        <v>480</v>
      </c>
      <c r="H165" s="147">
        <v>31218</v>
      </c>
      <c r="I165" t="s">
        <v>985</v>
      </c>
      <c r="J165" t="s">
        <v>962</v>
      </c>
      <c r="K165" t="s">
        <v>1381</v>
      </c>
      <c r="L165" t="s">
        <v>1382</v>
      </c>
      <c r="M165" t="s">
        <v>301</v>
      </c>
    </row>
    <row r="166" spans="1:13" x14ac:dyDescent="0.25">
      <c r="A166">
        <v>1677304</v>
      </c>
      <c r="B166" t="s">
        <v>340</v>
      </c>
      <c r="C166" t="s">
        <v>306</v>
      </c>
      <c r="D166" t="s">
        <v>1515</v>
      </c>
      <c r="F166" t="s">
        <v>1614</v>
      </c>
      <c r="G166" t="s">
        <v>1515</v>
      </c>
      <c r="H166" s="147">
        <v>41250</v>
      </c>
      <c r="I166" t="s">
        <v>1009</v>
      </c>
      <c r="J166" t="s">
        <v>956</v>
      </c>
      <c r="K166" t="s">
        <v>1005</v>
      </c>
      <c r="L166" t="s">
        <v>1615</v>
      </c>
      <c r="M166" t="s">
        <v>349</v>
      </c>
    </row>
    <row r="167" spans="1:13" x14ac:dyDescent="0.25">
      <c r="A167">
        <v>1694765</v>
      </c>
      <c r="B167" t="s">
        <v>340</v>
      </c>
      <c r="C167" t="s">
        <v>306</v>
      </c>
      <c r="D167" t="s">
        <v>539</v>
      </c>
      <c r="F167" t="s">
        <v>1650</v>
      </c>
      <c r="G167" t="s">
        <v>539</v>
      </c>
      <c r="H167" s="147">
        <v>39991</v>
      </c>
      <c r="I167" t="s">
        <v>1020</v>
      </c>
      <c r="J167" t="s">
        <v>962</v>
      </c>
      <c r="K167" t="s">
        <v>966</v>
      </c>
      <c r="L167" t="s">
        <v>1651</v>
      </c>
      <c r="M167" t="s">
        <v>349</v>
      </c>
    </row>
    <row r="168" spans="1:13" x14ac:dyDescent="0.25">
      <c r="A168">
        <v>1579594</v>
      </c>
      <c r="B168" t="s">
        <v>294</v>
      </c>
      <c r="C168" t="s">
        <v>295</v>
      </c>
      <c r="D168" t="s">
        <v>459</v>
      </c>
      <c r="F168" t="s">
        <v>460</v>
      </c>
      <c r="H168" s="147">
        <v>40820</v>
      </c>
      <c r="I168" t="s">
        <v>952</v>
      </c>
      <c r="J168" t="s">
        <v>975</v>
      </c>
      <c r="K168" t="s">
        <v>980</v>
      </c>
      <c r="L168" t="s">
        <v>1083</v>
      </c>
      <c r="M168" t="s">
        <v>301</v>
      </c>
    </row>
    <row r="169" spans="1:13" x14ac:dyDescent="0.25">
      <c r="A169">
        <v>1676533</v>
      </c>
      <c r="B169" t="s">
        <v>409</v>
      </c>
      <c r="C169" t="s">
        <v>295</v>
      </c>
      <c r="D169" t="s">
        <v>404</v>
      </c>
      <c r="E169" t="s">
        <v>363</v>
      </c>
      <c r="F169" t="s">
        <v>460</v>
      </c>
      <c r="G169" t="s">
        <v>404</v>
      </c>
      <c r="H169" s="147">
        <v>29448</v>
      </c>
      <c r="I169" t="s">
        <v>1071</v>
      </c>
      <c r="J169" t="s">
        <v>951</v>
      </c>
      <c r="K169" t="s">
        <v>1123</v>
      </c>
      <c r="L169" t="s">
        <v>1124</v>
      </c>
      <c r="M169" t="s">
        <v>301</v>
      </c>
    </row>
    <row r="170" spans="1:13" x14ac:dyDescent="0.25">
      <c r="A170">
        <v>1603093</v>
      </c>
      <c r="B170" t="s">
        <v>294</v>
      </c>
      <c r="C170" t="s">
        <v>295</v>
      </c>
      <c r="D170" t="s">
        <v>354</v>
      </c>
      <c r="F170" t="s">
        <v>355</v>
      </c>
      <c r="G170" t="s">
        <v>354</v>
      </c>
      <c r="H170" s="147">
        <v>41505</v>
      </c>
      <c r="I170" t="s">
        <v>974</v>
      </c>
      <c r="J170" t="s">
        <v>951</v>
      </c>
      <c r="K170" t="s">
        <v>994</v>
      </c>
      <c r="L170" t="s">
        <v>1014</v>
      </c>
      <c r="M170" t="s">
        <v>301</v>
      </c>
    </row>
    <row r="171" spans="1:13" x14ac:dyDescent="0.25">
      <c r="A171">
        <v>1603094</v>
      </c>
      <c r="B171" t="s">
        <v>294</v>
      </c>
      <c r="C171" t="s">
        <v>295</v>
      </c>
      <c r="D171" t="s">
        <v>356</v>
      </c>
      <c r="E171" t="s">
        <v>357</v>
      </c>
      <c r="F171" t="s">
        <v>355</v>
      </c>
      <c r="G171" t="s">
        <v>356</v>
      </c>
      <c r="H171" s="147">
        <v>40857</v>
      </c>
      <c r="I171" t="s">
        <v>975</v>
      </c>
      <c r="J171" t="s">
        <v>959</v>
      </c>
      <c r="K171" t="s">
        <v>980</v>
      </c>
      <c r="L171" t="s">
        <v>1015</v>
      </c>
      <c r="M171" t="s">
        <v>301</v>
      </c>
    </row>
    <row r="172" spans="1:13" x14ac:dyDescent="0.25">
      <c r="A172">
        <v>1727460</v>
      </c>
      <c r="B172" t="s">
        <v>409</v>
      </c>
      <c r="C172" t="s">
        <v>579</v>
      </c>
      <c r="D172" t="s">
        <v>412</v>
      </c>
      <c r="E172" t="s">
        <v>297</v>
      </c>
      <c r="F172" t="s">
        <v>580</v>
      </c>
      <c r="G172" t="s">
        <v>412</v>
      </c>
      <c r="H172" s="147">
        <v>30212</v>
      </c>
      <c r="I172" t="s">
        <v>970</v>
      </c>
      <c r="J172" t="s">
        <v>983</v>
      </c>
      <c r="K172" t="s">
        <v>1118</v>
      </c>
      <c r="L172" t="s">
        <v>1162</v>
      </c>
      <c r="M172" t="s">
        <v>349</v>
      </c>
    </row>
    <row r="173" spans="1:13" x14ac:dyDescent="0.25">
      <c r="A173">
        <v>1688284</v>
      </c>
      <c r="B173" t="s">
        <v>294</v>
      </c>
      <c r="C173" t="s">
        <v>295</v>
      </c>
      <c r="D173" t="s">
        <v>541</v>
      </c>
      <c r="F173" t="s">
        <v>542</v>
      </c>
      <c r="G173" t="s">
        <v>541</v>
      </c>
      <c r="H173" s="147">
        <v>42248</v>
      </c>
      <c r="I173" t="s">
        <v>965</v>
      </c>
      <c r="J173" t="s">
        <v>983</v>
      </c>
      <c r="K173" t="s">
        <v>1018</v>
      </c>
      <c r="L173" t="s">
        <v>1138</v>
      </c>
      <c r="M173" t="s">
        <v>301</v>
      </c>
    </row>
    <row r="174" spans="1:13" x14ac:dyDescent="0.25">
      <c r="A174">
        <v>1715581</v>
      </c>
      <c r="B174" t="s">
        <v>340</v>
      </c>
      <c r="C174" t="s">
        <v>295</v>
      </c>
      <c r="D174" t="s">
        <v>663</v>
      </c>
      <c r="F174" t="s">
        <v>664</v>
      </c>
      <c r="G174" t="s">
        <v>665</v>
      </c>
      <c r="H174" s="147">
        <v>41298</v>
      </c>
      <c r="I174" t="s">
        <v>1080</v>
      </c>
      <c r="J174" t="s">
        <v>965</v>
      </c>
      <c r="K174" t="s">
        <v>994</v>
      </c>
      <c r="L174" t="s">
        <v>1226</v>
      </c>
      <c r="M174" t="s">
        <v>301</v>
      </c>
    </row>
    <row r="175" spans="1:13" x14ac:dyDescent="0.25">
      <c r="A175">
        <v>1527570</v>
      </c>
      <c r="B175" t="s">
        <v>294</v>
      </c>
      <c r="C175" t="s">
        <v>295</v>
      </c>
      <c r="D175" t="s">
        <v>511</v>
      </c>
      <c r="F175" t="s">
        <v>626</v>
      </c>
      <c r="G175" t="s">
        <v>511</v>
      </c>
      <c r="H175" s="147">
        <v>40240</v>
      </c>
      <c r="I175" t="s">
        <v>986</v>
      </c>
      <c r="J175" t="s">
        <v>986</v>
      </c>
      <c r="K175" t="s">
        <v>972</v>
      </c>
      <c r="L175" t="s">
        <v>1196</v>
      </c>
      <c r="M175" t="s">
        <v>301</v>
      </c>
    </row>
    <row r="176" spans="1:13" x14ac:dyDescent="0.25">
      <c r="A176">
        <v>1662168</v>
      </c>
      <c r="B176" t="s">
        <v>409</v>
      </c>
      <c r="C176" t="s">
        <v>418</v>
      </c>
      <c r="D176" t="s">
        <v>508</v>
      </c>
      <c r="F176" t="s">
        <v>479</v>
      </c>
      <c r="H176" s="147">
        <v>31954</v>
      </c>
      <c r="I176" t="s">
        <v>978</v>
      </c>
      <c r="J176" t="s">
        <v>962</v>
      </c>
      <c r="K176" t="s">
        <v>1110</v>
      </c>
      <c r="L176" t="s">
        <v>1111</v>
      </c>
      <c r="M176" t="s">
        <v>349</v>
      </c>
    </row>
    <row r="177" spans="1:13" x14ac:dyDescent="0.25">
      <c r="A177">
        <v>1640894</v>
      </c>
      <c r="B177" t="s">
        <v>294</v>
      </c>
      <c r="C177" t="s">
        <v>306</v>
      </c>
      <c r="D177" t="s">
        <v>317</v>
      </c>
      <c r="E177" t="s">
        <v>478</v>
      </c>
      <c r="F177" t="s">
        <v>479</v>
      </c>
      <c r="H177" s="147">
        <v>41360</v>
      </c>
      <c r="I177" t="s">
        <v>1020</v>
      </c>
      <c r="J177" t="s">
        <v>986</v>
      </c>
      <c r="K177" t="s">
        <v>994</v>
      </c>
      <c r="L177" t="s">
        <v>1092</v>
      </c>
      <c r="M177" t="s">
        <v>349</v>
      </c>
    </row>
    <row r="178" spans="1:13" x14ac:dyDescent="0.25">
      <c r="A178">
        <v>1676572</v>
      </c>
      <c r="B178" t="s">
        <v>409</v>
      </c>
      <c r="C178" t="s">
        <v>295</v>
      </c>
      <c r="D178" t="s">
        <v>526</v>
      </c>
      <c r="E178" t="s">
        <v>357</v>
      </c>
      <c r="F178" t="s">
        <v>479</v>
      </c>
      <c r="G178" t="s">
        <v>527</v>
      </c>
      <c r="H178" s="147">
        <v>31496</v>
      </c>
      <c r="I178" t="s">
        <v>1063</v>
      </c>
      <c r="J178" t="s">
        <v>986</v>
      </c>
      <c r="K178" t="s">
        <v>1044</v>
      </c>
      <c r="L178" t="s">
        <v>1126</v>
      </c>
      <c r="M178" t="s">
        <v>301</v>
      </c>
    </row>
    <row r="179" spans="1:13" x14ac:dyDescent="0.25">
      <c r="A179">
        <v>1689936</v>
      </c>
      <c r="B179" t="s">
        <v>294</v>
      </c>
      <c r="C179" t="s">
        <v>295</v>
      </c>
      <c r="D179" t="s">
        <v>477</v>
      </c>
      <c r="E179" t="s">
        <v>338</v>
      </c>
      <c r="F179" t="s">
        <v>1707</v>
      </c>
      <c r="G179" t="s">
        <v>477</v>
      </c>
      <c r="H179" s="147">
        <v>40730</v>
      </c>
      <c r="I179" s="146" t="s">
        <v>962</v>
      </c>
      <c r="J179" s="149" t="s">
        <v>1009</v>
      </c>
      <c r="K179" s="146">
        <v>2011</v>
      </c>
      <c r="L179" s="149" t="s">
        <v>1712</v>
      </c>
      <c r="M179" t="s">
        <v>301</v>
      </c>
    </row>
    <row r="180" spans="1:13" x14ac:dyDescent="0.25">
      <c r="A180">
        <v>1505722</v>
      </c>
      <c r="B180" t="s">
        <v>294</v>
      </c>
      <c r="C180" t="s">
        <v>306</v>
      </c>
      <c r="D180" t="s">
        <v>912</v>
      </c>
      <c r="F180" t="s">
        <v>910</v>
      </c>
      <c r="G180" t="s">
        <v>912</v>
      </c>
      <c r="H180" s="147">
        <v>40901</v>
      </c>
      <c r="I180" t="s">
        <v>1080</v>
      </c>
      <c r="J180" t="s">
        <v>956</v>
      </c>
      <c r="K180" t="s">
        <v>980</v>
      </c>
      <c r="L180" t="s">
        <v>1081</v>
      </c>
      <c r="M180" t="s">
        <v>349</v>
      </c>
    </row>
    <row r="181" spans="1:13" x14ac:dyDescent="0.25">
      <c r="A181">
        <v>1636316</v>
      </c>
      <c r="B181" t="s">
        <v>294</v>
      </c>
      <c r="C181" t="s">
        <v>306</v>
      </c>
      <c r="D181" t="s">
        <v>650</v>
      </c>
      <c r="F181" t="s">
        <v>910</v>
      </c>
      <c r="G181" t="s">
        <v>650</v>
      </c>
      <c r="H181" s="147">
        <v>41776</v>
      </c>
      <c r="I181" t="s">
        <v>1011</v>
      </c>
      <c r="J181" t="s">
        <v>979</v>
      </c>
      <c r="K181" t="s">
        <v>1021</v>
      </c>
      <c r="L181" t="s">
        <v>1387</v>
      </c>
      <c r="M181" t="s">
        <v>349</v>
      </c>
    </row>
    <row r="182" spans="1:13" x14ac:dyDescent="0.25">
      <c r="A182">
        <v>1383178</v>
      </c>
      <c r="B182" t="s">
        <v>340</v>
      </c>
      <c r="C182" t="s">
        <v>306</v>
      </c>
      <c r="D182" t="s">
        <v>444</v>
      </c>
      <c r="F182" t="s">
        <v>734</v>
      </c>
      <c r="G182" t="s">
        <v>444</v>
      </c>
      <c r="H182" s="147">
        <v>39450</v>
      </c>
      <c r="I182" t="s">
        <v>986</v>
      </c>
      <c r="J182" t="s">
        <v>965</v>
      </c>
      <c r="K182" t="s">
        <v>987</v>
      </c>
      <c r="L182" t="s">
        <v>1297</v>
      </c>
      <c r="M182" t="s">
        <v>349</v>
      </c>
    </row>
    <row r="183" spans="1:13" x14ac:dyDescent="0.25">
      <c r="A183">
        <v>1507978</v>
      </c>
      <c r="B183" t="s">
        <v>340</v>
      </c>
      <c r="C183" t="s">
        <v>306</v>
      </c>
      <c r="D183" t="s">
        <v>317</v>
      </c>
      <c r="F183" t="s">
        <v>734</v>
      </c>
      <c r="G183" t="s">
        <v>317</v>
      </c>
      <c r="H183" s="147">
        <v>40809</v>
      </c>
      <c r="I183" t="s">
        <v>982</v>
      </c>
      <c r="J183" t="s">
        <v>983</v>
      </c>
      <c r="K183" t="s">
        <v>980</v>
      </c>
      <c r="L183" t="s">
        <v>1319</v>
      </c>
      <c r="M183" t="s">
        <v>349</v>
      </c>
    </row>
    <row r="184" spans="1:13" x14ac:dyDescent="0.25">
      <c r="A184">
        <v>1608834</v>
      </c>
      <c r="B184" t="s">
        <v>340</v>
      </c>
      <c r="C184" t="s">
        <v>306</v>
      </c>
      <c r="D184" t="s">
        <v>317</v>
      </c>
      <c r="F184" t="s">
        <v>789</v>
      </c>
      <c r="G184" t="s">
        <v>317</v>
      </c>
      <c r="H184" s="147">
        <v>41819</v>
      </c>
      <c r="I184" t="s">
        <v>1003</v>
      </c>
      <c r="J184" t="s">
        <v>962</v>
      </c>
      <c r="K184" t="s">
        <v>1021</v>
      </c>
      <c r="L184" t="s">
        <v>1338</v>
      </c>
      <c r="M184" t="s">
        <v>349</v>
      </c>
    </row>
    <row r="185" spans="1:13" x14ac:dyDescent="0.25">
      <c r="A185">
        <v>1692508</v>
      </c>
      <c r="B185" t="s">
        <v>409</v>
      </c>
      <c r="C185" t="s">
        <v>295</v>
      </c>
      <c r="D185" t="s">
        <v>677</v>
      </c>
      <c r="E185" t="s">
        <v>363</v>
      </c>
      <c r="F185" t="s">
        <v>830</v>
      </c>
      <c r="G185" t="s">
        <v>677</v>
      </c>
      <c r="H185" s="147">
        <v>28826</v>
      </c>
      <c r="I185" t="s">
        <v>971</v>
      </c>
      <c r="J185" t="s">
        <v>956</v>
      </c>
      <c r="K185" t="s">
        <v>1127</v>
      </c>
      <c r="L185" t="s">
        <v>1368</v>
      </c>
      <c r="M185" t="s">
        <v>301</v>
      </c>
    </row>
    <row r="186" spans="1:13" x14ac:dyDescent="0.25">
      <c r="A186">
        <v>1721211</v>
      </c>
      <c r="B186" t="s">
        <v>340</v>
      </c>
      <c r="C186" t="s">
        <v>295</v>
      </c>
      <c r="D186" t="s">
        <v>575</v>
      </c>
      <c r="F186" t="s">
        <v>576</v>
      </c>
      <c r="G186" t="s">
        <v>575</v>
      </c>
      <c r="H186" s="147">
        <v>42182</v>
      </c>
      <c r="I186" t="s">
        <v>1020</v>
      </c>
      <c r="J186" t="s">
        <v>962</v>
      </c>
      <c r="K186" t="s">
        <v>1018</v>
      </c>
      <c r="L186" t="s">
        <v>1159</v>
      </c>
      <c r="M186" t="s">
        <v>301</v>
      </c>
    </row>
    <row r="187" spans="1:13" x14ac:dyDescent="0.25">
      <c r="A187">
        <v>1527400</v>
      </c>
      <c r="B187" t="s">
        <v>409</v>
      </c>
      <c r="C187" t="s">
        <v>306</v>
      </c>
      <c r="D187" t="s">
        <v>687</v>
      </c>
      <c r="F187" t="s">
        <v>688</v>
      </c>
      <c r="H187" s="147">
        <v>29794</v>
      </c>
      <c r="I187" t="s">
        <v>1020</v>
      </c>
      <c r="J187" t="s">
        <v>1009</v>
      </c>
      <c r="K187" t="s">
        <v>1256</v>
      </c>
      <c r="L187" t="s">
        <v>1257</v>
      </c>
      <c r="M187" t="s">
        <v>349</v>
      </c>
    </row>
    <row r="188" spans="1:13" x14ac:dyDescent="0.25">
      <c r="A188">
        <v>321869</v>
      </c>
      <c r="B188" t="s">
        <v>340</v>
      </c>
      <c r="C188" t="s">
        <v>295</v>
      </c>
      <c r="D188" t="s">
        <v>699</v>
      </c>
      <c r="F188" t="s">
        <v>700</v>
      </c>
      <c r="G188" t="s">
        <v>699</v>
      </c>
      <c r="H188" s="147">
        <v>35395</v>
      </c>
      <c r="I188" t="s">
        <v>978</v>
      </c>
      <c r="J188" t="s">
        <v>959</v>
      </c>
      <c r="K188" t="s">
        <v>1267</v>
      </c>
      <c r="L188" t="s">
        <v>1268</v>
      </c>
      <c r="M188" t="s">
        <v>301</v>
      </c>
    </row>
    <row r="189" spans="1:13" x14ac:dyDescent="0.25">
      <c r="A189">
        <v>1633536</v>
      </c>
      <c r="B189" t="s">
        <v>340</v>
      </c>
      <c r="C189" t="s">
        <v>306</v>
      </c>
      <c r="D189" t="s">
        <v>321</v>
      </c>
      <c r="F189" t="s">
        <v>1488</v>
      </c>
      <c r="G189" t="s">
        <v>321</v>
      </c>
      <c r="H189" s="147">
        <v>41343</v>
      </c>
      <c r="I189" t="s">
        <v>975</v>
      </c>
      <c r="J189" t="s">
        <v>986</v>
      </c>
      <c r="K189" t="s">
        <v>994</v>
      </c>
      <c r="L189" t="s">
        <v>1567</v>
      </c>
      <c r="M189" t="s">
        <v>349</v>
      </c>
    </row>
    <row r="190" spans="1:13" x14ac:dyDescent="0.25">
      <c r="A190">
        <v>1427794</v>
      </c>
      <c r="B190" t="s">
        <v>340</v>
      </c>
      <c r="C190" t="s">
        <v>306</v>
      </c>
      <c r="D190" t="s">
        <v>343</v>
      </c>
      <c r="F190" t="s">
        <v>1488</v>
      </c>
      <c r="G190" t="s">
        <v>343</v>
      </c>
      <c r="H190" s="147">
        <v>40046</v>
      </c>
      <c r="I190" t="s">
        <v>1039</v>
      </c>
      <c r="J190" t="s">
        <v>951</v>
      </c>
      <c r="K190" t="s">
        <v>966</v>
      </c>
      <c r="L190" t="s">
        <v>1489</v>
      </c>
      <c r="M190" t="s">
        <v>349</v>
      </c>
    </row>
    <row r="191" spans="1:13" x14ac:dyDescent="0.25">
      <c r="A191">
        <v>1205137</v>
      </c>
      <c r="B191" t="s">
        <v>409</v>
      </c>
      <c r="C191" t="s">
        <v>306</v>
      </c>
      <c r="D191" t="s">
        <v>674</v>
      </c>
      <c r="F191" t="s">
        <v>675</v>
      </c>
      <c r="G191" t="s">
        <v>674</v>
      </c>
      <c r="H191" s="147">
        <v>28817</v>
      </c>
      <c r="I191" t="s">
        <v>982</v>
      </c>
      <c r="J191" t="s">
        <v>959</v>
      </c>
      <c r="K191" t="s">
        <v>1127</v>
      </c>
      <c r="L191" t="s">
        <v>1242</v>
      </c>
      <c r="M191" t="s">
        <v>349</v>
      </c>
    </row>
    <row r="192" spans="1:13" x14ac:dyDescent="0.25">
      <c r="A192">
        <v>1672217</v>
      </c>
      <c r="B192" t="s">
        <v>409</v>
      </c>
      <c r="C192" t="s">
        <v>418</v>
      </c>
      <c r="D192" t="s">
        <v>521</v>
      </c>
      <c r="E192" t="s">
        <v>522</v>
      </c>
      <c r="F192" t="s">
        <v>397</v>
      </c>
      <c r="G192" t="s">
        <v>523</v>
      </c>
      <c r="H192" s="147">
        <v>28098</v>
      </c>
      <c r="I192" t="s">
        <v>952</v>
      </c>
      <c r="J192" t="s">
        <v>956</v>
      </c>
      <c r="K192" t="s">
        <v>1121</v>
      </c>
      <c r="L192" t="s">
        <v>1122</v>
      </c>
      <c r="M192" t="s">
        <v>349</v>
      </c>
    </row>
    <row r="193" spans="1:13" x14ac:dyDescent="0.25">
      <c r="A193">
        <v>1703374</v>
      </c>
      <c r="B193" t="s">
        <v>294</v>
      </c>
      <c r="C193" t="s">
        <v>295</v>
      </c>
      <c r="D193" t="s">
        <v>548</v>
      </c>
      <c r="E193" t="s">
        <v>363</v>
      </c>
      <c r="F193" t="s">
        <v>397</v>
      </c>
      <c r="H193" s="147">
        <v>40089</v>
      </c>
      <c r="I193" t="s">
        <v>986</v>
      </c>
      <c r="J193" t="s">
        <v>975</v>
      </c>
      <c r="K193" t="s">
        <v>966</v>
      </c>
      <c r="L193" t="s">
        <v>1143</v>
      </c>
      <c r="M193" t="s">
        <v>301</v>
      </c>
    </row>
    <row r="194" spans="1:13" x14ac:dyDescent="0.25">
      <c r="A194">
        <v>1700336</v>
      </c>
      <c r="B194" t="s">
        <v>340</v>
      </c>
      <c r="C194" t="s">
        <v>295</v>
      </c>
      <c r="D194" t="s">
        <v>395</v>
      </c>
      <c r="E194" t="s">
        <v>396</v>
      </c>
      <c r="F194" t="s">
        <v>397</v>
      </c>
      <c r="G194" t="s">
        <v>395</v>
      </c>
      <c r="H194" s="147">
        <v>40721</v>
      </c>
      <c r="I194" t="s">
        <v>1020</v>
      </c>
      <c r="J194" t="s">
        <v>962</v>
      </c>
      <c r="K194" t="s">
        <v>980</v>
      </c>
      <c r="L194" t="s">
        <v>1037</v>
      </c>
      <c r="M194" t="s">
        <v>301</v>
      </c>
    </row>
    <row r="195" spans="1:13" x14ac:dyDescent="0.25">
      <c r="A195">
        <v>1515756</v>
      </c>
      <c r="B195" t="s">
        <v>294</v>
      </c>
      <c r="C195" t="s">
        <v>295</v>
      </c>
      <c r="D195" t="s">
        <v>449</v>
      </c>
      <c r="F195" t="s">
        <v>397</v>
      </c>
      <c r="G195" t="s">
        <v>449</v>
      </c>
      <c r="H195" s="147">
        <v>41050</v>
      </c>
      <c r="I195" t="s">
        <v>1039</v>
      </c>
      <c r="J195" t="s">
        <v>979</v>
      </c>
      <c r="K195" t="s">
        <v>1005</v>
      </c>
      <c r="L195" t="s">
        <v>1077</v>
      </c>
      <c r="M195" t="s">
        <v>301</v>
      </c>
    </row>
    <row r="196" spans="1:13" x14ac:dyDescent="0.25">
      <c r="A196">
        <v>1713114</v>
      </c>
      <c r="B196" t="s">
        <v>294</v>
      </c>
      <c r="C196" t="s">
        <v>306</v>
      </c>
      <c r="D196" t="s">
        <v>556</v>
      </c>
      <c r="F196" t="s">
        <v>397</v>
      </c>
      <c r="H196" s="147">
        <v>42053</v>
      </c>
      <c r="I196" t="s">
        <v>970</v>
      </c>
      <c r="J196" t="s">
        <v>971</v>
      </c>
      <c r="K196" t="s">
        <v>1018</v>
      </c>
      <c r="L196" t="s">
        <v>1147</v>
      </c>
      <c r="M196" t="s">
        <v>349</v>
      </c>
    </row>
    <row r="197" spans="1:13" x14ac:dyDescent="0.25">
      <c r="A197">
        <v>1694758</v>
      </c>
      <c r="B197" t="s">
        <v>409</v>
      </c>
      <c r="C197" t="s">
        <v>295</v>
      </c>
      <c r="D197" t="s">
        <v>353</v>
      </c>
      <c r="E197" t="s">
        <v>568</v>
      </c>
      <c r="F197" t="s">
        <v>1519</v>
      </c>
      <c r="G197" t="s">
        <v>353</v>
      </c>
      <c r="H197" s="147">
        <v>30348</v>
      </c>
      <c r="I197" t="s">
        <v>965</v>
      </c>
      <c r="J197" t="s">
        <v>971</v>
      </c>
      <c r="K197" t="s">
        <v>1250</v>
      </c>
      <c r="L197" t="s">
        <v>1639</v>
      </c>
      <c r="M197" t="s">
        <v>301</v>
      </c>
    </row>
    <row r="198" spans="1:13" x14ac:dyDescent="0.25">
      <c r="A198">
        <v>1501312</v>
      </c>
      <c r="B198" t="s">
        <v>294</v>
      </c>
      <c r="C198" t="s">
        <v>306</v>
      </c>
      <c r="D198" t="s">
        <v>364</v>
      </c>
      <c r="F198" t="s">
        <v>1519</v>
      </c>
      <c r="G198" t="s">
        <v>364</v>
      </c>
      <c r="H198" s="147">
        <v>41241</v>
      </c>
      <c r="I198" t="s">
        <v>1060</v>
      </c>
      <c r="J198" t="s">
        <v>959</v>
      </c>
      <c r="K198" t="s">
        <v>1005</v>
      </c>
      <c r="L198" t="s">
        <v>1112</v>
      </c>
      <c r="M198" t="s">
        <v>349</v>
      </c>
    </row>
    <row r="199" spans="1:13" x14ac:dyDescent="0.25">
      <c r="A199">
        <v>1712659</v>
      </c>
      <c r="B199" t="s">
        <v>340</v>
      </c>
      <c r="C199" t="s">
        <v>295</v>
      </c>
      <c r="D199" t="s">
        <v>439</v>
      </c>
      <c r="F199" t="s">
        <v>1519</v>
      </c>
      <c r="G199" t="s">
        <v>439</v>
      </c>
      <c r="H199" s="147">
        <v>42538</v>
      </c>
      <c r="I199" t="s">
        <v>1011</v>
      </c>
      <c r="J199" t="s">
        <v>962</v>
      </c>
      <c r="K199" t="s">
        <v>1155</v>
      </c>
      <c r="L199" t="s">
        <v>1669</v>
      </c>
      <c r="M199" t="s">
        <v>301</v>
      </c>
    </row>
    <row r="200" spans="1:13" x14ac:dyDescent="0.25">
      <c r="A200">
        <v>1691784</v>
      </c>
      <c r="B200" t="s">
        <v>340</v>
      </c>
      <c r="C200" t="s">
        <v>295</v>
      </c>
      <c r="D200" t="s">
        <v>393</v>
      </c>
      <c r="F200" t="s">
        <v>394</v>
      </c>
      <c r="G200" t="s">
        <v>393</v>
      </c>
      <c r="H200" s="147">
        <v>41648</v>
      </c>
      <c r="I200" t="s">
        <v>983</v>
      </c>
      <c r="J200" t="s">
        <v>965</v>
      </c>
      <c r="K200" t="s">
        <v>1021</v>
      </c>
      <c r="L200" t="s">
        <v>1036</v>
      </c>
      <c r="M200" t="s">
        <v>301</v>
      </c>
    </row>
    <row r="201" spans="1:13" x14ac:dyDescent="0.25">
      <c r="A201">
        <v>1646183</v>
      </c>
      <c r="B201" t="s">
        <v>294</v>
      </c>
      <c r="C201" t="s">
        <v>306</v>
      </c>
      <c r="D201" t="s">
        <v>923</v>
      </c>
      <c r="F201" t="s">
        <v>922</v>
      </c>
      <c r="G201" t="s">
        <v>923</v>
      </c>
      <c r="H201" s="147">
        <v>41473</v>
      </c>
      <c r="I201" t="s">
        <v>970</v>
      </c>
      <c r="J201" t="s">
        <v>1009</v>
      </c>
      <c r="K201" t="s">
        <v>994</v>
      </c>
      <c r="L201" t="s">
        <v>1582</v>
      </c>
      <c r="M201" t="s">
        <v>349</v>
      </c>
    </row>
    <row r="202" spans="1:13" x14ac:dyDescent="0.25">
      <c r="A202">
        <v>1686195</v>
      </c>
      <c r="B202" t="s">
        <v>294</v>
      </c>
      <c r="C202" t="s">
        <v>295</v>
      </c>
      <c r="D202" t="s">
        <v>332</v>
      </c>
      <c r="E202" t="s">
        <v>338</v>
      </c>
      <c r="F202" t="s">
        <v>922</v>
      </c>
      <c r="G202" t="s">
        <v>332</v>
      </c>
      <c r="H202" s="147">
        <v>27470</v>
      </c>
      <c r="I202" t="s">
        <v>1011</v>
      </c>
      <c r="J202" t="s">
        <v>986</v>
      </c>
      <c r="K202" t="s">
        <v>1012</v>
      </c>
      <c r="L202" t="s">
        <v>1629</v>
      </c>
      <c r="M202" t="s">
        <v>301</v>
      </c>
    </row>
    <row r="203" spans="1:13" x14ac:dyDescent="0.25">
      <c r="A203">
        <v>1723807</v>
      </c>
      <c r="B203" t="s">
        <v>340</v>
      </c>
      <c r="C203" t="s">
        <v>306</v>
      </c>
      <c r="D203" t="s">
        <v>1678</v>
      </c>
      <c r="F203" t="s">
        <v>922</v>
      </c>
      <c r="G203" t="s">
        <v>1678</v>
      </c>
      <c r="H203" s="147">
        <v>42223</v>
      </c>
      <c r="I203" t="s">
        <v>1009</v>
      </c>
      <c r="J203" t="s">
        <v>951</v>
      </c>
      <c r="K203" t="s">
        <v>1018</v>
      </c>
      <c r="L203" t="s">
        <v>1679</v>
      </c>
      <c r="M203" t="s">
        <v>349</v>
      </c>
    </row>
    <row r="204" spans="1:13" x14ac:dyDescent="0.25">
      <c r="A204">
        <v>1689515</v>
      </c>
      <c r="B204" t="s">
        <v>294</v>
      </c>
      <c r="C204" t="s">
        <v>306</v>
      </c>
      <c r="D204" t="s">
        <v>319</v>
      </c>
      <c r="F204" t="s">
        <v>815</v>
      </c>
      <c r="G204" t="s">
        <v>319</v>
      </c>
      <c r="H204" s="147">
        <v>39912</v>
      </c>
      <c r="I204" t="s">
        <v>983</v>
      </c>
      <c r="J204" t="s">
        <v>952</v>
      </c>
      <c r="K204" t="s">
        <v>966</v>
      </c>
      <c r="L204" t="s">
        <v>1356</v>
      </c>
      <c r="M204" t="s">
        <v>349</v>
      </c>
    </row>
    <row r="205" spans="1:13" x14ac:dyDescent="0.25">
      <c r="A205">
        <v>1694764</v>
      </c>
      <c r="B205" t="s">
        <v>340</v>
      </c>
      <c r="C205" t="s">
        <v>295</v>
      </c>
      <c r="D205" t="s">
        <v>422</v>
      </c>
      <c r="F205" t="s">
        <v>1648</v>
      </c>
      <c r="G205" t="s">
        <v>422</v>
      </c>
      <c r="H205" s="147">
        <v>41033</v>
      </c>
      <c r="I205" t="s">
        <v>952</v>
      </c>
      <c r="J205" t="s">
        <v>979</v>
      </c>
      <c r="K205" t="s">
        <v>1005</v>
      </c>
      <c r="L205" t="s">
        <v>1649</v>
      </c>
      <c r="M205" t="s">
        <v>301</v>
      </c>
    </row>
    <row r="206" spans="1:13" x14ac:dyDescent="0.25">
      <c r="A206">
        <v>1633537</v>
      </c>
      <c r="B206" t="s">
        <v>340</v>
      </c>
      <c r="C206" t="s">
        <v>295</v>
      </c>
      <c r="D206" t="s">
        <v>309</v>
      </c>
      <c r="F206" t="s">
        <v>810</v>
      </c>
      <c r="G206" t="s">
        <v>309</v>
      </c>
      <c r="H206" s="147">
        <v>39878</v>
      </c>
      <c r="I206" t="s">
        <v>962</v>
      </c>
      <c r="J206" t="s">
        <v>986</v>
      </c>
      <c r="K206" t="s">
        <v>966</v>
      </c>
      <c r="L206" t="s">
        <v>1568</v>
      </c>
      <c r="M206" t="s">
        <v>301</v>
      </c>
    </row>
    <row r="207" spans="1:13" x14ac:dyDescent="0.25">
      <c r="A207">
        <v>1665103</v>
      </c>
      <c r="B207" t="s">
        <v>340</v>
      </c>
      <c r="C207" t="s">
        <v>295</v>
      </c>
      <c r="D207" t="s">
        <v>653</v>
      </c>
      <c r="F207" t="s">
        <v>1595</v>
      </c>
      <c r="G207" t="s">
        <v>653</v>
      </c>
      <c r="H207" s="147">
        <v>41353</v>
      </c>
      <c r="I207" t="s">
        <v>985</v>
      </c>
      <c r="J207" t="s">
        <v>986</v>
      </c>
      <c r="K207" t="s">
        <v>994</v>
      </c>
      <c r="L207" t="s">
        <v>1596</v>
      </c>
      <c r="M207" t="s">
        <v>301</v>
      </c>
    </row>
    <row r="208" spans="1:13" x14ac:dyDescent="0.25">
      <c r="A208">
        <v>1665107</v>
      </c>
      <c r="B208" t="s">
        <v>340</v>
      </c>
      <c r="C208" t="s">
        <v>306</v>
      </c>
      <c r="D208" t="s">
        <v>646</v>
      </c>
      <c r="F208" t="s">
        <v>1595</v>
      </c>
      <c r="G208" t="s">
        <v>653</v>
      </c>
      <c r="H208" s="147">
        <v>39980</v>
      </c>
      <c r="I208" t="s">
        <v>964</v>
      </c>
      <c r="J208" t="s">
        <v>962</v>
      </c>
      <c r="K208" t="s">
        <v>966</v>
      </c>
      <c r="L208" t="s">
        <v>1570</v>
      </c>
      <c r="M208" t="s">
        <v>349</v>
      </c>
    </row>
    <row r="209" spans="1:13" x14ac:dyDescent="0.25">
      <c r="A209">
        <v>1673534</v>
      </c>
      <c r="B209" t="s">
        <v>340</v>
      </c>
      <c r="C209" t="s">
        <v>295</v>
      </c>
      <c r="D209" t="s">
        <v>1608</v>
      </c>
      <c r="F209" t="s">
        <v>1595</v>
      </c>
      <c r="G209" t="s">
        <v>1608</v>
      </c>
      <c r="H209" s="147">
        <v>41553</v>
      </c>
      <c r="I209" t="s">
        <v>962</v>
      </c>
      <c r="J209" t="s">
        <v>975</v>
      </c>
      <c r="K209" t="s">
        <v>994</v>
      </c>
      <c r="L209" t="s">
        <v>1609</v>
      </c>
      <c r="M209" t="s">
        <v>301</v>
      </c>
    </row>
    <row r="210" spans="1:13" x14ac:dyDescent="0.25">
      <c r="A210">
        <v>1676933</v>
      </c>
      <c r="B210" t="s">
        <v>294</v>
      </c>
      <c r="C210" t="s">
        <v>295</v>
      </c>
      <c r="D210" t="s">
        <v>529</v>
      </c>
      <c r="F210" t="s">
        <v>530</v>
      </c>
      <c r="G210" t="s">
        <v>529</v>
      </c>
      <c r="H210" s="147">
        <v>41212</v>
      </c>
      <c r="I210" t="s">
        <v>1043</v>
      </c>
      <c r="J210" t="s">
        <v>975</v>
      </c>
      <c r="K210" t="s">
        <v>1005</v>
      </c>
      <c r="L210" t="s">
        <v>1129</v>
      </c>
      <c r="M210" t="s">
        <v>301</v>
      </c>
    </row>
    <row r="211" spans="1:13" x14ac:dyDescent="0.25">
      <c r="A211">
        <v>1688514</v>
      </c>
      <c r="B211" t="s">
        <v>294</v>
      </c>
      <c r="C211" t="s">
        <v>295</v>
      </c>
      <c r="D211" t="s">
        <v>378</v>
      </c>
      <c r="F211" t="s">
        <v>645</v>
      </c>
      <c r="G211" t="s">
        <v>378</v>
      </c>
      <c r="H211" s="147">
        <v>40216</v>
      </c>
      <c r="I211" t="s">
        <v>1009</v>
      </c>
      <c r="J211" t="s">
        <v>971</v>
      </c>
      <c r="K211" t="s">
        <v>972</v>
      </c>
      <c r="L211" t="s">
        <v>1210</v>
      </c>
      <c r="M211" t="s">
        <v>301</v>
      </c>
    </row>
    <row r="212" spans="1:13" x14ac:dyDescent="0.25">
      <c r="A212">
        <v>1488957</v>
      </c>
      <c r="B212" t="s">
        <v>294</v>
      </c>
      <c r="C212" t="s">
        <v>295</v>
      </c>
      <c r="D212" t="s">
        <v>332</v>
      </c>
      <c r="F212" t="s">
        <v>333</v>
      </c>
      <c r="G212" t="s">
        <v>332</v>
      </c>
      <c r="H212" s="147">
        <v>41368</v>
      </c>
      <c r="I212" t="s">
        <v>952</v>
      </c>
      <c r="J212" t="s">
        <v>952</v>
      </c>
      <c r="K212" t="s">
        <v>994</v>
      </c>
      <c r="L212" t="s">
        <v>997</v>
      </c>
      <c r="M212" t="s">
        <v>301</v>
      </c>
    </row>
    <row r="213" spans="1:13" x14ac:dyDescent="0.25">
      <c r="A213">
        <v>306936</v>
      </c>
      <c r="B213" t="s">
        <v>294</v>
      </c>
      <c r="C213" t="s">
        <v>295</v>
      </c>
      <c r="D213" t="s">
        <v>477</v>
      </c>
      <c r="F213" t="s">
        <v>908</v>
      </c>
      <c r="G213" t="s">
        <v>909</v>
      </c>
      <c r="H213" s="147">
        <v>31376</v>
      </c>
      <c r="I213" t="s">
        <v>1063</v>
      </c>
      <c r="J213" t="s">
        <v>959</v>
      </c>
      <c r="K213" t="s">
        <v>1381</v>
      </c>
      <c r="L213" t="s">
        <v>1386</v>
      </c>
      <c r="M213" t="s">
        <v>301</v>
      </c>
    </row>
    <row r="214" spans="1:13" x14ac:dyDescent="0.25">
      <c r="A214">
        <v>1728041</v>
      </c>
      <c r="B214" t="s">
        <v>294</v>
      </c>
      <c r="C214" t="s">
        <v>306</v>
      </c>
      <c r="D214" t="s">
        <v>582</v>
      </c>
      <c r="F214" t="s">
        <v>583</v>
      </c>
      <c r="G214" t="s">
        <v>582</v>
      </c>
      <c r="H214" s="147">
        <v>41606</v>
      </c>
      <c r="I214" s="150" t="s">
        <v>1060</v>
      </c>
      <c r="J214" s="150" t="s">
        <v>959</v>
      </c>
      <c r="K214" s="150" t="s">
        <v>994</v>
      </c>
      <c r="L214" s="150" t="s">
        <v>1164</v>
      </c>
      <c r="M214" t="s">
        <v>349</v>
      </c>
    </row>
    <row r="215" spans="1:13" x14ac:dyDescent="0.25">
      <c r="A215">
        <v>1642509</v>
      </c>
      <c r="B215" t="s">
        <v>294</v>
      </c>
      <c r="C215" t="s">
        <v>295</v>
      </c>
      <c r="D215" t="s">
        <v>1577</v>
      </c>
      <c r="F215" t="s">
        <v>1578</v>
      </c>
      <c r="G215" t="s">
        <v>1577</v>
      </c>
      <c r="H215" s="147">
        <v>40524</v>
      </c>
      <c r="I215" t="s">
        <v>956</v>
      </c>
      <c r="J215" t="s">
        <v>956</v>
      </c>
      <c r="K215" t="s">
        <v>972</v>
      </c>
      <c r="L215" t="s">
        <v>1579</v>
      </c>
      <c r="M215" t="s">
        <v>301</v>
      </c>
    </row>
    <row r="216" spans="1:13" x14ac:dyDescent="0.25">
      <c r="A216">
        <v>1418801</v>
      </c>
      <c r="B216" t="s">
        <v>294</v>
      </c>
      <c r="C216" t="s">
        <v>306</v>
      </c>
      <c r="D216" t="s">
        <v>504</v>
      </c>
      <c r="F216" t="s">
        <v>743</v>
      </c>
      <c r="G216" t="s">
        <v>504</v>
      </c>
      <c r="H216" s="147">
        <v>41094</v>
      </c>
      <c r="I216" t="s">
        <v>952</v>
      </c>
      <c r="J216" t="s">
        <v>1009</v>
      </c>
      <c r="K216" t="s">
        <v>1005</v>
      </c>
      <c r="L216" t="s">
        <v>1303</v>
      </c>
      <c r="M216" t="s">
        <v>349</v>
      </c>
    </row>
    <row r="217" spans="1:13" x14ac:dyDescent="0.25">
      <c r="A217">
        <v>1689517</v>
      </c>
      <c r="B217" t="s">
        <v>409</v>
      </c>
      <c r="C217" t="s">
        <v>306</v>
      </c>
      <c r="D217" t="s">
        <v>728</v>
      </c>
      <c r="F217" t="s">
        <v>743</v>
      </c>
      <c r="G217" t="s">
        <v>728</v>
      </c>
      <c r="H217" s="147">
        <v>30085</v>
      </c>
      <c r="I217" t="s">
        <v>1025</v>
      </c>
      <c r="J217" t="s">
        <v>979</v>
      </c>
      <c r="K217" t="s">
        <v>1118</v>
      </c>
      <c r="L217" t="s">
        <v>1358</v>
      </c>
      <c r="M217" t="s">
        <v>349</v>
      </c>
    </row>
    <row r="218" spans="1:13" x14ac:dyDescent="0.25">
      <c r="A218">
        <v>1624097</v>
      </c>
      <c r="B218" t="s">
        <v>294</v>
      </c>
      <c r="C218" t="s">
        <v>295</v>
      </c>
      <c r="D218" t="s">
        <v>467</v>
      </c>
      <c r="E218" t="s">
        <v>468</v>
      </c>
      <c r="F218" t="s">
        <v>395</v>
      </c>
      <c r="H218" s="147">
        <v>40804</v>
      </c>
      <c r="I218" t="s">
        <v>970</v>
      </c>
      <c r="J218" t="s">
        <v>983</v>
      </c>
      <c r="K218" t="s">
        <v>980</v>
      </c>
      <c r="L218" t="s">
        <v>1087</v>
      </c>
      <c r="M218" t="s">
        <v>301</v>
      </c>
    </row>
    <row r="219" spans="1:13" x14ac:dyDescent="0.25">
      <c r="A219">
        <v>22394</v>
      </c>
      <c r="B219" t="s">
        <v>294</v>
      </c>
      <c r="C219" t="s">
        <v>295</v>
      </c>
      <c r="D219" t="s">
        <v>420</v>
      </c>
      <c r="F219" t="s">
        <v>589</v>
      </c>
      <c r="G219" t="s">
        <v>420</v>
      </c>
      <c r="H219" s="147">
        <v>27686</v>
      </c>
      <c r="I219" t="s">
        <v>974</v>
      </c>
      <c r="J219" t="s">
        <v>975</v>
      </c>
      <c r="K219" t="s">
        <v>1012</v>
      </c>
      <c r="L219" t="s">
        <v>1168</v>
      </c>
      <c r="M219" t="s">
        <v>301</v>
      </c>
    </row>
    <row r="220" spans="1:13" x14ac:dyDescent="0.25">
      <c r="A220">
        <v>1315921</v>
      </c>
      <c r="B220" t="s">
        <v>294</v>
      </c>
      <c r="C220" t="s">
        <v>306</v>
      </c>
      <c r="D220" t="s">
        <v>598</v>
      </c>
      <c r="F220" t="s">
        <v>589</v>
      </c>
      <c r="G220" t="s">
        <v>598</v>
      </c>
      <c r="H220" s="147">
        <v>39333</v>
      </c>
      <c r="I220" t="s">
        <v>951</v>
      </c>
      <c r="J220" t="s">
        <v>983</v>
      </c>
      <c r="K220" t="s">
        <v>976</v>
      </c>
      <c r="L220" t="s">
        <v>1175</v>
      </c>
      <c r="M220" t="s">
        <v>349</v>
      </c>
    </row>
    <row r="221" spans="1:13" x14ac:dyDescent="0.25">
      <c r="A221">
        <v>1481294</v>
      </c>
      <c r="B221" t="s">
        <v>409</v>
      </c>
      <c r="C221" t="s">
        <v>418</v>
      </c>
      <c r="D221" t="s">
        <v>684</v>
      </c>
      <c r="F221" t="s">
        <v>589</v>
      </c>
      <c r="G221" t="s">
        <v>684</v>
      </c>
      <c r="H221" s="147">
        <v>27743</v>
      </c>
      <c r="I221" t="s">
        <v>1071</v>
      </c>
      <c r="J221" t="s">
        <v>956</v>
      </c>
      <c r="K221" t="s">
        <v>1012</v>
      </c>
      <c r="L221" t="s">
        <v>1253</v>
      </c>
      <c r="M221" t="s">
        <v>349</v>
      </c>
    </row>
    <row r="222" spans="1:13" x14ac:dyDescent="0.25">
      <c r="A222">
        <v>1238657</v>
      </c>
      <c r="B222" t="s">
        <v>294</v>
      </c>
      <c r="C222" t="s">
        <v>295</v>
      </c>
      <c r="D222" t="s">
        <v>591</v>
      </c>
      <c r="F222" t="s">
        <v>589</v>
      </c>
      <c r="G222" t="s">
        <v>591</v>
      </c>
      <c r="H222" s="147">
        <v>38867</v>
      </c>
      <c r="I222" t="s">
        <v>1043</v>
      </c>
      <c r="J222" t="s">
        <v>979</v>
      </c>
      <c r="K222" t="s">
        <v>968</v>
      </c>
      <c r="L222" t="s">
        <v>1170</v>
      </c>
      <c r="M222" t="s">
        <v>301</v>
      </c>
    </row>
    <row r="223" spans="1:13" x14ac:dyDescent="0.25">
      <c r="A223">
        <v>1689521</v>
      </c>
      <c r="B223" t="s">
        <v>340</v>
      </c>
      <c r="C223" t="s">
        <v>306</v>
      </c>
      <c r="D223" t="s">
        <v>820</v>
      </c>
      <c r="F223" t="s">
        <v>821</v>
      </c>
      <c r="G223" t="s">
        <v>820</v>
      </c>
      <c r="H223" s="147">
        <v>41631</v>
      </c>
      <c r="I223" t="s">
        <v>982</v>
      </c>
      <c r="J223" t="s">
        <v>956</v>
      </c>
      <c r="K223" t="s">
        <v>994</v>
      </c>
      <c r="L223" t="s">
        <v>1362</v>
      </c>
      <c r="M223" t="s">
        <v>349</v>
      </c>
    </row>
    <row r="224" spans="1:13" x14ac:dyDescent="0.25">
      <c r="A224" s="145">
        <v>1739431</v>
      </c>
      <c r="B224" t="s">
        <v>340</v>
      </c>
      <c r="C224" t="s">
        <v>306</v>
      </c>
      <c r="D224" s="148" t="s">
        <v>950</v>
      </c>
      <c r="E224" s="146"/>
      <c r="F224" s="148" t="s">
        <v>949</v>
      </c>
      <c r="G224" s="148" t="s">
        <v>950</v>
      </c>
      <c r="H224" s="147">
        <v>42137</v>
      </c>
      <c r="I224" s="146">
        <v>13</v>
      </c>
      <c r="J224" s="149" t="s">
        <v>979</v>
      </c>
      <c r="K224" s="146">
        <v>2015</v>
      </c>
      <c r="L224" s="146">
        <v>130515</v>
      </c>
      <c r="M224" t="s">
        <v>349</v>
      </c>
    </row>
    <row r="225" spans="1:13" x14ac:dyDescent="0.25">
      <c r="A225">
        <v>1572861</v>
      </c>
      <c r="B225" t="s">
        <v>294</v>
      </c>
      <c r="C225" t="s">
        <v>295</v>
      </c>
      <c r="D225" t="s">
        <v>332</v>
      </c>
      <c r="F225" t="s">
        <v>1537</v>
      </c>
      <c r="G225" t="s">
        <v>332</v>
      </c>
      <c r="H225" s="147">
        <v>41574</v>
      </c>
      <c r="I225" t="s">
        <v>1020</v>
      </c>
      <c r="J225" t="s">
        <v>975</v>
      </c>
      <c r="K225" t="s">
        <v>994</v>
      </c>
      <c r="L225" t="s">
        <v>1538</v>
      </c>
      <c r="M225" t="s">
        <v>301</v>
      </c>
    </row>
    <row r="226" spans="1:13" x14ac:dyDescent="0.25">
      <c r="A226">
        <v>1258193</v>
      </c>
      <c r="B226" t="s">
        <v>409</v>
      </c>
      <c r="C226" t="s">
        <v>418</v>
      </c>
      <c r="D226" t="s">
        <v>718</v>
      </c>
      <c r="E226" t="s">
        <v>696</v>
      </c>
      <c r="F226" t="s">
        <v>719</v>
      </c>
      <c r="G226" t="s">
        <v>718</v>
      </c>
      <c r="H226" s="147">
        <v>17699</v>
      </c>
      <c r="I226" t="s">
        <v>1071</v>
      </c>
      <c r="J226" t="s">
        <v>962</v>
      </c>
      <c r="K226" t="s">
        <v>1285</v>
      </c>
      <c r="L226" t="s">
        <v>1286</v>
      </c>
      <c r="M226" t="s">
        <v>349</v>
      </c>
    </row>
    <row r="227" spans="1:13" x14ac:dyDescent="0.25">
      <c r="A227">
        <v>1665102</v>
      </c>
      <c r="B227" t="s">
        <v>340</v>
      </c>
      <c r="C227" t="s">
        <v>306</v>
      </c>
      <c r="D227" t="s">
        <v>1592</v>
      </c>
      <c r="F227" t="s">
        <v>1593</v>
      </c>
      <c r="G227" t="s">
        <v>1592</v>
      </c>
      <c r="H227" s="147">
        <v>41207</v>
      </c>
      <c r="I227" t="s">
        <v>1063</v>
      </c>
      <c r="J227" t="s">
        <v>975</v>
      </c>
      <c r="K227" t="s">
        <v>1005</v>
      </c>
      <c r="L227" t="s">
        <v>1594</v>
      </c>
      <c r="M227" t="s">
        <v>349</v>
      </c>
    </row>
    <row r="228" spans="1:13" x14ac:dyDescent="0.25">
      <c r="A228">
        <v>1625929</v>
      </c>
      <c r="B228" t="s">
        <v>340</v>
      </c>
      <c r="C228" t="s">
        <v>306</v>
      </c>
      <c r="D228" t="s">
        <v>1559</v>
      </c>
      <c r="F228" t="s">
        <v>1560</v>
      </c>
      <c r="G228" t="s">
        <v>1559</v>
      </c>
      <c r="H228" s="147">
        <v>41238</v>
      </c>
      <c r="I228" t="s">
        <v>1063</v>
      </c>
      <c r="J228" t="s">
        <v>959</v>
      </c>
      <c r="K228" t="s">
        <v>1005</v>
      </c>
      <c r="L228" t="s">
        <v>1561</v>
      </c>
      <c r="M228" t="s">
        <v>349</v>
      </c>
    </row>
    <row r="229" spans="1:13" x14ac:dyDescent="0.25">
      <c r="A229">
        <v>1405046</v>
      </c>
      <c r="B229" t="s">
        <v>294</v>
      </c>
      <c r="C229" t="s">
        <v>306</v>
      </c>
      <c r="D229" t="s">
        <v>929</v>
      </c>
      <c r="E229" t="s">
        <v>1485</v>
      </c>
      <c r="F229" t="s">
        <v>928</v>
      </c>
      <c r="G229" t="s">
        <v>929</v>
      </c>
      <c r="H229" s="147">
        <v>39585</v>
      </c>
      <c r="I229" t="s">
        <v>1011</v>
      </c>
      <c r="J229" t="s">
        <v>979</v>
      </c>
      <c r="K229" t="s">
        <v>987</v>
      </c>
      <c r="L229" t="s">
        <v>1486</v>
      </c>
      <c r="M229" t="s">
        <v>349</v>
      </c>
    </row>
    <row r="230" spans="1:13" x14ac:dyDescent="0.25">
      <c r="A230">
        <v>1617235</v>
      </c>
      <c r="B230" t="s">
        <v>294</v>
      </c>
      <c r="C230" t="s">
        <v>306</v>
      </c>
      <c r="D230" t="s">
        <v>463</v>
      </c>
      <c r="F230" t="s">
        <v>464</v>
      </c>
      <c r="H230" s="147">
        <v>40772</v>
      </c>
      <c r="I230" t="s">
        <v>1011</v>
      </c>
      <c r="J230" t="s">
        <v>951</v>
      </c>
      <c r="K230" t="s">
        <v>980</v>
      </c>
      <c r="L230" t="s">
        <v>1085</v>
      </c>
      <c r="M230" t="s">
        <v>349</v>
      </c>
    </row>
    <row r="231" spans="1:13" x14ac:dyDescent="0.25">
      <c r="A231">
        <v>1181510</v>
      </c>
      <c r="B231" t="s">
        <v>340</v>
      </c>
      <c r="C231" t="s">
        <v>306</v>
      </c>
      <c r="D231" t="s">
        <v>1428</v>
      </c>
      <c r="F231" t="s">
        <v>464</v>
      </c>
      <c r="G231" t="s">
        <v>1428</v>
      </c>
      <c r="H231" s="147">
        <v>39427</v>
      </c>
      <c r="I231" t="s">
        <v>959</v>
      </c>
      <c r="J231" t="s">
        <v>956</v>
      </c>
      <c r="K231" t="s">
        <v>976</v>
      </c>
      <c r="L231" t="s">
        <v>1429</v>
      </c>
      <c r="M231" t="s">
        <v>349</v>
      </c>
    </row>
    <row r="232" spans="1:13" x14ac:dyDescent="0.25">
      <c r="A232">
        <v>1694692</v>
      </c>
      <c r="B232" t="s">
        <v>340</v>
      </c>
      <c r="C232" t="s">
        <v>306</v>
      </c>
      <c r="D232" t="s">
        <v>615</v>
      </c>
      <c r="F232" t="s">
        <v>1631</v>
      </c>
      <c r="G232" t="s">
        <v>615</v>
      </c>
      <c r="H232" s="147">
        <v>41529</v>
      </c>
      <c r="I232" t="s">
        <v>956</v>
      </c>
      <c r="J232" t="s">
        <v>983</v>
      </c>
      <c r="K232" t="s">
        <v>994</v>
      </c>
      <c r="L232" t="s">
        <v>1632</v>
      </c>
      <c r="M232" t="s">
        <v>349</v>
      </c>
    </row>
    <row r="233" spans="1:13" x14ac:dyDescent="0.25">
      <c r="A233">
        <v>1658260</v>
      </c>
      <c r="B233" t="s">
        <v>294</v>
      </c>
      <c r="C233" t="s">
        <v>306</v>
      </c>
      <c r="D233" t="s">
        <v>317</v>
      </c>
      <c r="E233" t="s">
        <v>370</v>
      </c>
      <c r="F233" t="s">
        <v>371</v>
      </c>
      <c r="G233" t="s">
        <v>317</v>
      </c>
      <c r="H233" s="147">
        <v>41229</v>
      </c>
      <c r="I233" t="s">
        <v>964</v>
      </c>
      <c r="J233" t="s">
        <v>959</v>
      </c>
      <c r="K233" t="s">
        <v>1005</v>
      </c>
      <c r="L233" t="s">
        <v>1027</v>
      </c>
      <c r="M233" t="s">
        <v>349</v>
      </c>
    </row>
    <row r="234" spans="1:13" x14ac:dyDescent="0.25">
      <c r="A234">
        <v>1624536</v>
      </c>
      <c r="B234" t="s">
        <v>294</v>
      </c>
      <c r="C234" t="s">
        <v>306</v>
      </c>
      <c r="D234" t="s">
        <v>633</v>
      </c>
      <c r="F234" t="s">
        <v>634</v>
      </c>
      <c r="G234" t="s">
        <v>633</v>
      </c>
      <c r="H234" s="147">
        <v>40997</v>
      </c>
      <c r="I234" t="s">
        <v>1003</v>
      </c>
      <c r="J234" t="s">
        <v>986</v>
      </c>
      <c r="K234" t="s">
        <v>1005</v>
      </c>
      <c r="L234" t="s">
        <v>1201</v>
      </c>
      <c r="M234" t="s">
        <v>349</v>
      </c>
    </row>
    <row r="235" spans="1:13" x14ac:dyDescent="0.25">
      <c r="A235">
        <v>1258190</v>
      </c>
      <c r="B235" t="s">
        <v>294</v>
      </c>
      <c r="C235" t="s">
        <v>306</v>
      </c>
      <c r="D235" t="s">
        <v>717</v>
      </c>
      <c r="F235" t="s">
        <v>697</v>
      </c>
      <c r="G235" t="s">
        <v>717</v>
      </c>
      <c r="H235" s="147">
        <v>39463</v>
      </c>
      <c r="I235" t="s">
        <v>964</v>
      </c>
      <c r="J235" t="s">
        <v>965</v>
      </c>
      <c r="K235" t="s">
        <v>987</v>
      </c>
      <c r="L235" t="s">
        <v>1284</v>
      </c>
      <c r="M235" t="s">
        <v>349</v>
      </c>
    </row>
    <row r="236" spans="1:13" x14ac:dyDescent="0.25">
      <c r="A236">
        <v>288253</v>
      </c>
      <c r="B236" t="s">
        <v>409</v>
      </c>
      <c r="C236" t="s">
        <v>418</v>
      </c>
      <c r="D236" t="s">
        <v>523</v>
      </c>
      <c r="E236" t="s">
        <v>696</v>
      </c>
      <c r="F236" t="s">
        <v>697</v>
      </c>
      <c r="G236" t="s">
        <v>523</v>
      </c>
      <c r="H236" s="147">
        <v>27577</v>
      </c>
      <c r="I236" t="s">
        <v>971</v>
      </c>
      <c r="J236" t="s">
        <v>1009</v>
      </c>
      <c r="K236" t="s">
        <v>1012</v>
      </c>
      <c r="L236" t="s">
        <v>1265</v>
      </c>
      <c r="M236" t="s">
        <v>349</v>
      </c>
    </row>
    <row r="237" spans="1:13" x14ac:dyDescent="0.25">
      <c r="A237">
        <v>781234</v>
      </c>
      <c r="B237" t="s">
        <v>294</v>
      </c>
      <c r="C237" t="s">
        <v>306</v>
      </c>
      <c r="D237" t="s">
        <v>708</v>
      </c>
      <c r="F237" t="s">
        <v>697</v>
      </c>
      <c r="G237" t="s">
        <v>709</v>
      </c>
      <c r="H237" s="147">
        <v>37816</v>
      </c>
      <c r="I237" t="s">
        <v>1025</v>
      </c>
      <c r="J237" t="s">
        <v>1009</v>
      </c>
      <c r="K237" t="s">
        <v>960</v>
      </c>
      <c r="L237" t="s">
        <v>1274</v>
      </c>
      <c r="M237" t="s">
        <v>349</v>
      </c>
    </row>
    <row r="238" spans="1:13" x14ac:dyDescent="0.25">
      <c r="A238">
        <v>1700716</v>
      </c>
      <c r="B238" t="s">
        <v>409</v>
      </c>
      <c r="C238" t="s">
        <v>418</v>
      </c>
      <c r="D238" t="s">
        <v>604</v>
      </c>
      <c r="F238" t="s">
        <v>697</v>
      </c>
      <c r="G238" t="s">
        <v>604</v>
      </c>
      <c r="H238" s="147">
        <v>29201</v>
      </c>
      <c r="I238" t="s">
        <v>956</v>
      </c>
      <c r="J238" t="s">
        <v>956</v>
      </c>
      <c r="K238" t="s">
        <v>1105</v>
      </c>
      <c r="L238" t="s">
        <v>1370</v>
      </c>
      <c r="M238" t="s">
        <v>349</v>
      </c>
    </row>
    <row r="239" spans="1:13" x14ac:dyDescent="0.25">
      <c r="A239">
        <v>1442066</v>
      </c>
      <c r="B239" t="s">
        <v>294</v>
      </c>
      <c r="C239" t="s">
        <v>295</v>
      </c>
      <c r="D239" t="s">
        <v>746</v>
      </c>
      <c r="F239" t="s">
        <v>697</v>
      </c>
      <c r="G239" t="s">
        <v>746</v>
      </c>
      <c r="H239" s="147">
        <v>41418</v>
      </c>
      <c r="I239" t="s">
        <v>1080</v>
      </c>
      <c r="J239" t="s">
        <v>979</v>
      </c>
      <c r="K239" t="s">
        <v>994</v>
      </c>
      <c r="L239" t="s">
        <v>1305</v>
      </c>
      <c r="M239" t="s">
        <v>301</v>
      </c>
    </row>
    <row r="240" spans="1:13" x14ac:dyDescent="0.25">
      <c r="A240">
        <v>1315298</v>
      </c>
      <c r="B240" t="s">
        <v>294</v>
      </c>
      <c r="C240" t="s">
        <v>295</v>
      </c>
      <c r="D240" t="s">
        <v>725</v>
      </c>
      <c r="E240" t="s">
        <v>388</v>
      </c>
      <c r="F240" t="s">
        <v>697</v>
      </c>
      <c r="G240" t="s">
        <v>725</v>
      </c>
      <c r="H240" s="147">
        <v>28737</v>
      </c>
      <c r="I240" t="s">
        <v>952</v>
      </c>
      <c r="J240" t="s">
        <v>983</v>
      </c>
      <c r="K240" t="s">
        <v>1127</v>
      </c>
      <c r="L240" t="s">
        <v>1291</v>
      </c>
      <c r="M240" t="s">
        <v>301</v>
      </c>
    </row>
    <row r="241" spans="1:13" x14ac:dyDescent="0.25">
      <c r="A241">
        <v>1640897</v>
      </c>
      <c r="B241" t="s">
        <v>294</v>
      </c>
      <c r="C241" t="s">
        <v>295</v>
      </c>
      <c r="D241" t="s">
        <v>332</v>
      </c>
      <c r="E241" t="s">
        <v>484</v>
      </c>
      <c r="F241" t="s">
        <v>485</v>
      </c>
      <c r="G241" t="s">
        <v>332</v>
      </c>
      <c r="H241" s="147">
        <v>41518</v>
      </c>
      <c r="I241" t="s">
        <v>965</v>
      </c>
      <c r="J241" t="s">
        <v>983</v>
      </c>
      <c r="K241" t="s">
        <v>994</v>
      </c>
      <c r="L241" t="s">
        <v>1095</v>
      </c>
      <c r="M241" t="s">
        <v>301</v>
      </c>
    </row>
    <row r="242" spans="1:13" x14ac:dyDescent="0.25">
      <c r="A242">
        <v>1492295</v>
      </c>
      <c r="B242" t="s">
        <v>294</v>
      </c>
      <c r="C242" t="s">
        <v>295</v>
      </c>
      <c r="D242" t="s">
        <v>620</v>
      </c>
      <c r="F242" t="s">
        <v>621</v>
      </c>
      <c r="G242" t="s">
        <v>620</v>
      </c>
      <c r="H242" s="147">
        <v>40416</v>
      </c>
      <c r="I242" t="s">
        <v>978</v>
      </c>
      <c r="J242" t="s">
        <v>951</v>
      </c>
      <c r="K242" t="s">
        <v>972</v>
      </c>
      <c r="L242" t="s">
        <v>1192</v>
      </c>
      <c r="M242" t="s">
        <v>301</v>
      </c>
    </row>
    <row r="243" spans="1:13" x14ac:dyDescent="0.25">
      <c r="A243">
        <v>1449343</v>
      </c>
      <c r="B243" t="s">
        <v>340</v>
      </c>
      <c r="C243" t="s">
        <v>306</v>
      </c>
      <c r="D243" t="s">
        <v>309</v>
      </c>
      <c r="E243" t="s">
        <v>522</v>
      </c>
      <c r="F243" t="s">
        <v>1503</v>
      </c>
      <c r="G243" t="s">
        <v>309</v>
      </c>
      <c r="H243" s="147">
        <v>39132</v>
      </c>
      <c r="I243" t="s">
        <v>974</v>
      </c>
      <c r="J243" t="s">
        <v>971</v>
      </c>
      <c r="K243" t="s">
        <v>976</v>
      </c>
      <c r="L243" t="s">
        <v>1504</v>
      </c>
      <c r="M243" t="s">
        <v>349</v>
      </c>
    </row>
    <row r="244" spans="1:13" x14ac:dyDescent="0.25">
      <c r="A244">
        <v>63486</v>
      </c>
      <c r="B244" t="s">
        <v>409</v>
      </c>
      <c r="C244" t="s">
        <v>295</v>
      </c>
      <c r="D244" t="s">
        <v>1393</v>
      </c>
      <c r="E244" t="s">
        <v>375</v>
      </c>
      <c r="F244" t="s">
        <v>1394</v>
      </c>
      <c r="G244" t="s">
        <v>1393</v>
      </c>
      <c r="H244" s="147">
        <v>34149</v>
      </c>
      <c r="I244" t="s">
        <v>1003</v>
      </c>
      <c r="J244" t="s">
        <v>962</v>
      </c>
      <c r="K244" t="s">
        <v>953</v>
      </c>
      <c r="L244" t="s">
        <v>1395</v>
      </c>
      <c r="M244" t="s">
        <v>301</v>
      </c>
    </row>
    <row r="245" spans="1:13" x14ac:dyDescent="0.25">
      <c r="A245">
        <v>193732</v>
      </c>
      <c r="B245" t="s">
        <v>409</v>
      </c>
      <c r="C245" t="s">
        <v>418</v>
      </c>
      <c r="D245" t="s">
        <v>701</v>
      </c>
      <c r="E245" t="s">
        <v>497</v>
      </c>
      <c r="F245" t="s">
        <v>1394</v>
      </c>
      <c r="G245" t="s">
        <v>701</v>
      </c>
      <c r="H245" s="147">
        <v>21985</v>
      </c>
      <c r="I245" t="s">
        <v>975</v>
      </c>
      <c r="J245" t="s">
        <v>986</v>
      </c>
      <c r="K245" t="s">
        <v>1396</v>
      </c>
      <c r="L245" t="s">
        <v>1397</v>
      </c>
      <c r="M245" t="s">
        <v>349</v>
      </c>
    </row>
    <row r="246" spans="1:13" x14ac:dyDescent="0.25">
      <c r="A246">
        <v>1377023</v>
      </c>
      <c r="B246" t="s">
        <v>294</v>
      </c>
      <c r="C246" t="s">
        <v>306</v>
      </c>
      <c r="D246" t="s">
        <v>756</v>
      </c>
      <c r="F246" t="s">
        <v>933</v>
      </c>
      <c r="G246" t="s">
        <v>756</v>
      </c>
      <c r="H246" s="147">
        <v>40280</v>
      </c>
      <c r="I246" t="s">
        <v>956</v>
      </c>
      <c r="J246" t="s">
        <v>952</v>
      </c>
      <c r="K246" t="s">
        <v>972</v>
      </c>
      <c r="L246" t="s">
        <v>1463</v>
      </c>
      <c r="M246" t="s">
        <v>349</v>
      </c>
    </row>
    <row r="247" spans="1:13" x14ac:dyDescent="0.25">
      <c r="A247">
        <v>1461289</v>
      </c>
      <c r="B247" t="s">
        <v>294</v>
      </c>
      <c r="C247" t="s">
        <v>306</v>
      </c>
      <c r="D247" t="s">
        <v>383</v>
      </c>
      <c r="F247" t="s">
        <v>614</v>
      </c>
      <c r="G247" t="s">
        <v>383</v>
      </c>
      <c r="H247" s="147">
        <v>40133</v>
      </c>
      <c r="I247" t="s">
        <v>964</v>
      </c>
      <c r="J247" t="s">
        <v>959</v>
      </c>
      <c r="K247" t="s">
        <v>966</v>
      </c>
      <c r="L247" t="s">
        <v>1187</v>
      </c>
      <c r="M247" t="s">
        <v>349</v>
      </c>
    </row>
    <row r="248" spans="1:13" x14ac:dyDescent="0.25">
      <c r="A248">
        <v>1649028</v>
      </c>
      <c r="B248" t="s">
        <v>340</v>
      </c>
      <c r="C248" t="s">
        <v>295</v>
      </c>
      <c r="D248" t="s">
        <v>659</v>
      </c>
      <c r="F248" t="s">
        <v>614</v>
      </c>
      <c r="G248" t="s">
        <v>659</v>
      </c>
      <c r="H248" s="147">
        <v>41607</v>
      </c>
      <c r="I248" t="s">
        <v>1003</v>
      </c>
      <c r="J248" t="s">
        <v>959</v>
      </c>
      <c r="K248" t="s">
        <v>994</v>
      </c>
      <c r="L248" t="s">
        <v>1221</v>
      </c>
      <c r="M248" t="s">
        <v>301</v>
      </c>
    </row>
    <row r="249" spans="1:13" x14ac:dyDescent="0.25">
      <c r="A249">
        <v>1461290</v>
      </c>
      <c r="B249" t="s">
        <v>294</v>
      </c>
      <c r="C249" t="s">
        <v>306</v>
      </c>
      <c r="D249" t="s">
        <v>615</v>
      </c>
      <c r="F249" t="s">
        <v>614</v>
      </c>
      <c r="G249" t="s">
        <v>615</v>
      </c>
      <c r="H249" s="147">
        <v>40872</v>
      </c>
      <c r="I249" t="s">
        <v>1063</v>
      </c>
      <c r="J249" t="s">
        <v>959</v>
      </c>
      <c r="K249" t="s">
        <v>980</v>
      </c>
      <c r="L249" t="s">
        <v>1188</v>
      </c>
      <c r="M249" t="s">
        <v>349</v>
      </c>
    </row>
    <row r="250" spans="1:13" x14ac:dyDescent="0.25">
      <c r="A250">
        <v>1407205</v>
      </c>
      <c r="B250" t="s">
        <v>340</v>
      </c>
      <c r="C250" t="s">
        <v>306</v>
      </c>
      <c r="D250" t="s">
        <v>319</v>
      </c>
      <c r="F250" t="s">
        <v>941</v>
      </c>
      <c r="G250" t="s">
        <v>319</v>
      </c>
      <c r="H250" s="147">
        <v>40379</v>
      </c>
      <c r="I250" t="s">
        <v>985</v>
      </c>
      <c r="J250" t="s">
        <v>1009</v>
      </c>
      <c r="K250" t="s">
        <v>972</v>
      </c>
      <c r="L250" t="s">
        <v>1487</v>
      </c>
      <c r="M250" t="s">
        <v>349</v>
      </c>
    </row>
    <row r="251" spans="1:13" x14ac:dyDescent="0.25">
      <c r="A251">
        <v>1455891</v>
      </c>
      <c r="B251" t="s">
        <v>340</v>
      </c>
      <c r="C251" t="s">
        <v>295</v>
      </c>
      <c r="D251" t="s">
        <v>395</v>
      </c>
      <c r="E251" t="s">
        <v>396</v>
      </c>
      <c r="F251" t="s">
        <v>941</v>
      </c>
      <c r="G251" t="s">
        <v>395</v>
      </c>
      <c r="H251" s="147">
        <v>41246</v>
      </c>
      <c r="I251" t="s">
        <v>986</v>
      </c>
      <c r="J251" t="s">
        <v>956</v>
      </c>
      <c r="K251" t="s">
        <v>1005</v>
      </c>
      <c r="L251" t="s">
        <v>1505</v>
      </c>
      <c r="M251" t="s">
        <v>301</v>
      </c>
    </row>
    <row r="252" spans="1:13" x14ac:dyDescent="0.25">
      <c r="A252">
        <v>685848</v>
      </c>
      <c r="B252" t="s">
        <v>340</v>
      </c>
      <c r="C252" t="s">
        <v>295</v>
      </c>
      <c r="D252" t="s">
        <v>480</v>
      </c>
      <c r="F252" t="s">
        <v>941</v>
      </c>
      <c r="G252" t="s">
        <v>480</v>
      </c>
      <c r="H252" s="147">
        <v>29649</v>
      </c>
      <c r="I252" t="s">
        <v>952</v>
      </c>
      <c r="J252" t="s">
        <v>986</v>
      </c>
      <c r="K252" t="s">
        <v>1256</v>
      </c>
      <c r="L252" t="s">
        <v>1402</v>
      </c>
      <c r="M252" t="s">
        <v>301</v>
      </c>
    </row>
    <row r="253" spans="1:13" x14ac:dyDescent="0.25">
      <c r="A253">
        <v>1700344</v>
      </c>
      <c r="B253" t="s">
        <v>340</v>
      </c>
      <c r="C253" t="s">
        <v>295</v>
      </c>
      <c r="D253" t="s">
        <v>832</v>
      </c>
      <c r="F253" t="s">
        <v>402</v>
      </c>
      <c r="G253" t="s">
        <v>832</v>
      </c>
      <c r="H253" s="147">
        <v>43952</v>
      </c>
      <c r="I253" t="s">
        <v>965</v>
      </c>
      <c r="J253" t="s">
        <v>979</v>
      </c>
      <c r="K253" t="s">
        <v>1655</v>
      </c>
      <c r="L253" t="s">
        <v>1656</v>
      </c>
      <c r="M253" t="s">
        <v>301</v>
      </c>
    </row>
    <row r="254" spans="1:13" x14ac:dyDescent="0.25">
      <c r="A254">
        <v>1724911</v>
      </c>
      <c r="B254" t="s">
        <v>340</v>
      </c>
      <c r="C254" t="s">
        <v>306</v>
      </c>
      <c r="D254" t="s">
        <v>401</v>
      </c>
      <c r="F254" t="s">
        <v>402</v>
      </c>
      <c r="G254" t="s">
        <v>401</v>
      </c>
      <c r="H254" s="147">
        <v>42153</v>
      </c>
      <c r="I254" t="s">
        <v>1003</v>
      </c>
      <c r="J254" t="s">
        <v>979</v>
      </c>
      <c r="K254" t="s">
        <v>1018</v>
      </c>
      <c r="L254" t="s">
        <v>1041</v>
      </c>
      <c r="M254" t="s">
        <v>349</v>
      </c>
    </row>
    <row r="255" spans="1:13" x14ac:dyDescent="0.25">
      <c r="A255">
        <v>1665891</v>
      </c>
      <c r="B255" t="s">
        <v>294</v>
      </c>
      <c r="C255" t="s">
        <v>295</v>
      </c>
      <c r="D255" t="s">
        <v>925</v>
      </c>
      <c r="F255" t="s">
        <v>924</v>
      </c>
      <c r="G255" t="s">
        <v>925</v>
      </c>
      <c r="H255" s="147">
        <v>42001</v>
      </c>
      <c r="I255" t="s">
        <v>1060</v>
      </c>
      <c r="J255" t="s">
        <v>956</v>
      </c>
      <c r="K255" t="s">
        <v>1021</v>
      </c>
      <c r="L255" t="s">
        <v>1600</v>
      </c>
      <c r="M255" t="s">
        <v>301</v>
      </c>
    </row>
    <row r="256" spans="1:13" x14ac:dyDescent="0.25">
      <c r="A256">
        <v>1468175</v>
      </c>
      <c r="B256" t="s">
        <v>294</v>
      </c>
      <c r="C256" t="s">
        <v>306</v>
      </c>
      <c r="D256" t="s">
        <v>309</v>
      </c>
      <c r="F256" t="s">
        <v>1507</v>
      </c>
      <c r="G256" t="s">
        <v>309</v>
      </c>
      <c r="H256" s="147">
        <v>40344</v>
      </c>
      <c r="I256" t="s">
        <v>1071</v>
      </c>
      <c r="J256" t="s">
        <v>962</v>
      </c>
      <c r="K256" t="s">
        <v>972</v>
      </c>
      <c r="L256" t="s">
        <v>1508</v>
      </c>
      <c r="M256" t="s">
        <v>349</v>
      </c>
    </row>
    <row r="257" spans="1:13" x14ac:dyDescent="0.25">
      <c r="A257">
        <v>1521405</v>
      </c>
      <c r="B257" t="s">
        <v>294</v>
      </c>
      <c r="C257" t="s">
        <v>306</v>
      </c>
      <c r="D257" t="s">
        <v>1529</v>
      </c>
      <c r="F257" t="s">
        <v>1507</v>
      </c>
      <c r="G257" t="s">
        <v>1529</v>
      </c>
      <c r="H257" s="147">
        <v>40919</v>
      </c>
      <c r="I257" t="s">
        <v>959</v>
      </c>
      <c r="J257" t="s">
        <v>965</v>
      </c>
      <c r="K257" t="s">
        <v>1005</v>
      </c>
      <c r="L257" t="s">
        <v>1530</v>
      </c>
      <c r="M257" t="s">
        <v>349</v>
      </c>
    </row>
    <row r="258" spans="1:13" x14ac:dyDescent="0.25">
      <c r="A258">
        <v>1708852</v>
      </c>
      <c r="B258" t="s">
        <v>340</v>
      </c>
      <c r="C258" t="s">
        <v>306</v>
      </c>
      <c r="D258" t="s">
        <v>309</v>
      </c>
      <c r="F258" t="s">
        <v>838</v>
      </c>
      <c r="G258" t="s">
        <v>309</v>
      </c>
      <c r="H258" s="147">
        <v>41009</v>
      </c>
      <c r="I258" t="s">
        <v>975</v>
      </c>
      <c r="J258" t="s">
        <v>952</v>
      </c>
      <c r="K258" t="s">
        <v>1005</v>
      </c>
      <c r="L258" t="s">
        <v>1375</v>
      </c>
      <c r="M258" t="s">
        <v>349</v>
      </c>
    </row>
    <row r="259" spans="1:13" x14ac:dyDescent="0.25">
      <c r="A259">
        <v>1656566</v>
      </c>
      <c r="B259" t="s">
        <v>340</v>
      </c>
      <c r="C259" t="s">
        <v>295</v>
      </c>
      <c r="D259" t="s">
        <v>797</v>
      </c>
      <c r="E259" t="s">
        <v>798</v>
      </c>
      <c r="F259" t="s">
        <v>799</v>
      </c>
      <c r="G259" t="s">
        <v>797</v>
      </c>
      <c r="H259" s="147">
        <v>41331</v>
      </c>
      <c r="I259" t="s">
        <v>978</v>
      </c>
      <c r="J259" t="s">
        <v>971</v>
      </c>
      <c r="K259" t="s">
        <v>994</v>
      </c>
      <c r="L259" t="s">
        <v>995</v>
      </c>
      <c r="M259" t="s">
        <v>301</v>
      </c>
    </row>
    <row r="260" spans="1:13" x14ac:dyDescent="0.25">
      <c r="A260">
        <v>512413</v>
      </c>
      <c r="B260" t="s">
        <v>409</v>
      </c>
      <c r="C260" t="s">
        <v>295</v>
      </c>
      <c r="D260" t="s">
        <v>578</v>
      </c>
      <c r="E260" t="s">
        <v>391</v>
      </c>
      <c r="F260" t="s">
        <v>687</v>
      </c>
      <c r="G260" t="s">
        <v>1398</v>
      </c>
      <c r="H260" s="147">
        <v>25203</v>
      </c>
      <c r="I260" t="s">
        <v>991</v>
      </c>
      <c r="J260" t="s">
        <v>956</v>
      </c>
      <c r="K260" t="s">
        <v>1399</v>
      </c>
      <c r="L260" t="s">
        <v>1400</v>
      </c>
      <c r="M260" t="s">
        <v>301</v>
      </c>
    </row>
    <row r="261" spans="1:13" x14ac:dyDescent="0.25">
      <c r="A261">
        <v>1723196</v>
      </c>
      <c r="B261" t="s">
        <v>340</v>
      </c>
      <c r="C261" t="s">
        <v>295</v>
      </c>
      <c r="D261" t="s">
        <v>668</v>
      </c>
      <c r="F261" t="s">
        <v>628</v>
      </c>
      <c r="H261" s="147">
        <v>41849</v>
      </c>
      <c r="I261" t="s">
        <v>1003</v>
      </c>
      <c r="J261" t="s">
        <v>1009</v>
      </c>
      <c r="K261" t="s">
        <v>1021</v>
      </c>
      <c r="L261" t="s">
        <v>1230</v>
      </c>
      <c r="M261" t="s">
        <v>301</v>
      </c>
    </row>
    <row r="262" spans="1:13" x14ac:dyDescent="0.25">
      <c r="A262">
        <v>1624358</v>
      </c>
      <c r="B262" t="s">
        <v>294</v>
      </c>
      <c r="C262" t="s">
        <v>306</v>
      </c>
      <c r="D262" t="s">
        <v>327</v>
      </c>
      <c r="F262" t="s">
        <v>628</v>
      </c>
      <c r="G262" t="s">
        <v>327</v>
      </c>
      <c r="H262" s="147">
        <v>40564</v>
      </c>
      <c r="I262" t="s">
        <v>1039</v>
      </c>
      <c r="J262" t="s">
        <v>965</v>
      </c>
      <c r="K262" t="s">
        <v>980</v>
      </c>
      <c r="L262" t="s">
        <v>1198</v>
      </c>
      <c r="M262" t="s">
        <v>349</v>
      </c>
    </row>
    <row r="263" spans="1:13" x14ac:dyDescent="0.25">
      <c r="A263">
        <v>1351177</v>
      </c>
      <c r="B263" t="s">
        <v>294</v>
      </c>
      <c r="C263" t="s">
        <v>306</v>
      </c>
      <c r="D263" t="s">
        <v>307</v>
      </c>
      <c r="E263" t="s">
        <v>396</v>
      </c>
      <c r="F263" t="s">
        <v>1461</v>
      </c>
      <c r="G263" t="s">
        <v>307</v>
      </c>
      <c r="H263" s="147">
        <v>39685</v>
      </c>
      <c r="I263" t="s">
        <v>1063</v>
      </c>
      <c r="J263" t="s">
        <v>951</v>
      </c>
      <c r="K263" t="s">
        <v>987</v>
      </c>
      <c r="L263" t="s">
        <v>1462</v>
      </c>
      <c r="M263" t="s">
        <v>349</v>
      </c>
    </row>
    <row r="264" spans="1:13" x14ac:dyDescent="0.25">
      <c r="A264">
        <v>1548425</v>
      </c>
      <c r="B264" t="s">
        <v>340</v>
      </c>
      <c r="C264" t="s">
        <v>306</v>
      </c>
      <c r="D264" t="s">
        <v>309</v>
      </c>
      <c r="F264" t="s">
        <v>1461</v>
      </c>
      <c r="G264" t="s">
        <v>309</v>
      </c>
      <c r="H264" s="147">
        <v>40843</v>
      </c>
      <c r="I264" t="s">
        <v>1020</v>
      </c>
      <c r="J264" t="s">
        <v>975</v>
      </c>
      <c r="K264" t="s">
        <v>980</v>
      </c>
      <c r="L264" t="s">
        <v>1536</v>
      </c>
      <c r="M264" t="s">
        <v>349</v>
      </c>
    </row>
    <row r="265" spans="1:13" x14ac:dyDescent="0.25">
      <c r="A265">
        <v>1676666</v>
      </c>
      <c r="B265" t="s">
        <v>409</v>
      </c>
      <c r="C265" t="s">
        <v>418</v>
      </c>
      <c r="D265" t="s">
        <v>528</v>
      </c>
      <c r="E265" t="s">
        <v>363</v>
      </c>
      <c r="F265" t="s">
        <v>448</v>
      </c>
      <c r="G265" t="s">
        <v>528</v>
      </c>
      <c r="H265" s="147">
        <v>28615</v>
      </c>
      <c r="I265" t="s">
        <v>979</v>
      </c>
      <c r="J265" t="s">
        <v>979</v>
      </c>
      <c r="K265" t="s">
        <v>1127</v>
      </c>
      <c r="L265" t="s">
        <v>1128</v>
      </c>
      <c r="M265" t="s">
        <v>349</v>
      </c>
    </row>
    <row r="266" spans="1:13" x14ac:dyDescent="0.25">
      <c r="A266">
        <v>1515755</v>
      </c>
      <c r="B266" t="s">
        <v>294</v>
      </c>
      <c r="C266" t="s">
        <v>306</v>
      </c>
      <c r="D266" t="s">
        <v>412</v>
      </c>
      <c r="F266" t="s">
        <v>448</v>
      </c>
      <c r="G266" t="s">
        <v>412</v>
      </c>
      <c r="H266" s="147">
        <v>40337</v>
      </c>
      <c r="I266" t="s">
        <v>951</v>
      </c>
      <c r="J266" t="s">
        <v>962</v>
      </c>
      <c r="K266" t="s">
        <v>972</v>
      </c>
      <c r="L266" t="s">
        <v>1076</v>
      </c>
      <c r="M266" t="s">
        <v>349</v>
      </c>
    </row>
    <row r="267" spans="1:13" x14ac:dyDescent="0.25">
      <c r="A267">
        <v>1662124</v>
      </c>
      <c r="B267" t="s">
        <v>340</v>
      </c>
      <c r="C267" t="s">
        <v>306</v>
      </c>
      <c r="D267" t="s">
        <v>374</v>
      </c>
      <c r="E267" t="s">
        <v>375</v>
      </c>
      <c r="F267" t="s">
        <v>376</v>
      </c>
      <c r="G267" t="s">
        <v>377</v>
      </c>
      <c r="H267" s="147">
        <v>42000</v>
      </c>
      <c r="I267" t="s">
        <v>1020</v>
      </c>
      <c r="J267" t="s">
        <v>956</v>
      </c>
      <c r="K267" t="s">
        <v>1021</v>
      </c>
      <c r="L267" t="s">
        <v>1029</v>
      </c>
      <c r="M267" t="s">
        <v>349</v>
      </c>
    </row>
    <row r="268" spans="1:13" x14ac:dyDescent="0.25">
      <c r="A268">
        <v>1385391</v>
      </c>
      <c r="B268" t="s">
        <v>294</v>
      </c>
      <c r="C268" t="s">
        <v>295</v>
      </c>
      <c r="D268" t="s">
        <v>735</v>
      </c>
      <c r="E268" t="s">
        <v>696</v>
      </c>
      <c r="F268" t="s">
        <v>736</v>
      </c>
      <c r="G268" t="s">
        <v>735</v>
      </c>
      <c r="H268" s="147">
        <v>39871</v>
      </c>
      <c r="I268" t="s">
        <v>1020</v>
      </c>
      <c r="J268" t="s">
        <v>971</v>
      </c>
      <c r="K268" t="s">
        <v>966</v>
      </c>
      <c r="L268" t="s">
        <v>1298</v>
      </c>
      <c r="M268" t="s">
        <v>301</v>
      </c>
    </row>
    <row r="269" spans="1:13" x14ac:dyDescent="0.25">
      <c r="A269">
        <v>1455872</v>
      </c>
      <c r="B269" t="s">
        <v>409</v>
      </c>
      <c r="C269" t="s">
        <v>418</v>
      </c>
      <c r="D269" t="s">
        <v>749</v>
      </c>
      <c r="E269" t="s">
        <v>301</v>
      </c>
      <c r="F269" t="s">
        <v>736</v>
      </c>
      <c r="G269" t="s">
        <v>749</v>
      </c>
      <c r="H269" s="147">
        <v>28280</v>
      </c>
      <c r="I269" t="s">
        <v>952</v>
      </c>
      <c r="J269" t="s">
        <v>962</v>
      </c>
      <c r="K269" t="s">
        <v>1307</v>
      </c>
      <c r="L269" t="s">
        <v>1308</v>
      </c>
      <c r="M269" t="s">
        <v>349</v>
      </c>
    </row>
    <row r="270" spans="1:13" x14ac:dyDescent="0.25">
      <c r="A270">
        <v>1673859</v>
      </c>
      <c r="B270" t="s">
        <v>340</v>
      </c>
      <c r="C270" t="s">
        <v>306</v>
      </c>
      <c r="D270" t="s">
        <v>802</v>
      </c>
      <c r="F270" t="s">
        <v>736</v>
      </c>
      <c r="G270" t="s">
        <v>802</v>
      </c>
      <c r="H270" s="147">
        <v>42315</v>
      </c>
      <c r="I270" t="s">
        <v>1009</v>
      </c>
      <c r="J270" t="s">
        <v>959</v>
      </c>
      <c r="K270" t="s">
        <v>1018</v>
      </c>
      <c r="L270" t="s">
        <v>1345</v>
      </c>
      <c r="M270" t="s">
        <v>349</v>
      </c>
    </row>
    <row r="271" spans="1:13" x14ac:dyDescent="0.25">
      <c r="A271">
        <v>1507983</v>
      </c>
      <c r="B271" t="s">
        <v>294</v>
      </c>
      <c r="C271" t="s">
        <v>306</v>
      </c>
      <c r="D271" t="s">
        <v>312</v>
      </c>
      <c r="E271" t="s">
        <v>770</v>
      </c>
      <c r="F271" t="s">
        <v>736</v>
      </c>
      <c r="G271" t="s">
        <v>312</v>
      </c>
      <c r="H271" s="147">
        <v>41491</v>
      </c>
      <c r="I271" t="s">
        <v>979</v>
      </c>
      <c r="J271" t="s">
        <v>951</v>
      </c>
      <c r="K271" t="s">
        <v>994</v>
      </c>
      <c r="L271" t="s">
        <v>1114</v>
      </c>
      <c r="M271" t="s">
        <v>349</v>
      </c>
    </row>
    <row r="272" spans="1:13" x14ac:dyDescent="0.25">
      <c r="A272">
        <v>1721209</v>
      </c>
      <c r="B272" t="s">
        <v>294</v>
      </c>
      <c r="C272" t="s">
        <v>306</v>
      </c>
      <c r="D272" t="s">
        <v>571</v>
      </c>
      <c r="F272" t="s">
        <v>572</v>
      </c>
      <c r="G272" t="s">
        <v>571</v>
      </c>
      <c r="H272" s="147">
        <v>41526</v>
      </c>
      <c r="I272" t="s">
        <v>983</v>
      </c>
      <c r="J272" t="s">
        <v>983</v>
      </c>
      <c r="K272" t="s">
        <v>994</v>
      </c>
      <c r="L272" t="s">
        <v>1157</v>
      </c>
      <c r="M272" t="s">
        <v>349</v>
      </c>
    </row>
    <row r="273" spans="1:13" x14ac:dyDescent="0.25">
      <c r="A273">
        <v>1735403</v>
      </c>
      <c r="B273" t="s">
        <v>340</v>
      </c>
      <c r="C273" t="s">
        <v>295</v>
      </c>
      <c r="D273" t="s">
        <v>1688</v>
      </c>
      <c r="F273" t="s">
        <v>1689</v>
      </c>
      <c r="G273" t="s">
        <v>1688</v>
      </c>
      <c r="H273" s="147">
        <v>40438</v>
      </c>
      <c r="I273" t="s">
        <v>1011</v>
      </c>
      <c r="J273" t="s">
        <v>983</v>
      </c>
      <c r="K273" t="s">
        <v>972</v>
      </c>
      <c r="L273" t="s">
        <v>1306</v>
      </c>
      <c r="M273" t="s">
        <v>301</v>
      </c>
    </row>
    <row r="274" spans="1:13" x14ac:dyDescent="0.25">
      <c r="A274">
        <v>1689933</v>
      </c>
      <c r="B274" t="s">
        <v>340</v>
      </c>
      <c r="C274" t="s">
        <v>295</v>
      </c>
      <c r="D274" t="s">
        <v>384</v>
      </c>
      <c r="F274" t="s">
        <v>385</v>
      </c>
      <c r="G274" t="s">
        <v>384</v>
      </c>
      <c r="H274" s="147">
        <v>41270</v>
      </c>
      <c r="I274" t="s">
        <v>1020</v>
      </c>
      <c r="J274" t="s">
        <v>956</v>
      </c>
      <c r="K274" t="s">
        <v>1005</v>
      </c>
      <c r="L274" t="s">
        <v>1032</v>
      </c>
      <c r="M274" t="s">
        <v>301</v>
      </c>
    </row>
    <row r="275" spans="1:13" x14ac:dyDescent="0.25">
      <c r="A275">
        <v>1743031</v>
      </c>
      <c r="B275" t="s">
        <v>294</v>
      </c>
      <c r="C275" t="s">
        <v>306</v>
      </c>
      <c r="D275" t="s">
        <v>846</v>
      </c>
      <c r="F275" t="s">
        <v>1727</v>
      </c>
      <c r="G275" t="s">
        <v>846</v>
      </c>
      <c r="H275" s="147">
        <v>41348</v>
      </c>
    </row>
    <row r="276" spans="1:13" x14ac:dyDescent="0.25">
      <c r="A276">
        <v>1336443</v>
      </c>
      <c r="B276" t="s">
        <v>294</v>
      </c>
      <c r="C276" t="s">
        <v>306</v>
      </c>
      <c r="D276" t="s">
        <v>429</v>
      </c>
      <c r="F276" t="s">
        <v>430</v>
      </c>
      <c r="H276" s="147">
        <v>40874</v>
      </c>
      <c r="I276" t="s">
        <v>1020</v>
      </c>
      <c r="J276" t="s">
        <v>959</v>
      </c>
      <c r="K276" t="s">
        <v>980</v>
      </c>
      <c r="L276" t="s">
        <v>1065</v>
      </c>
      <c r="M276" t="s">
        <v>349</v>
      </c>
    </row>
    <row r="277" spans="1:13" x14ac:dyDescent="0.25">
      <c r="A277">
        <v>1668760</v>
      </c>
      <c r="B277" t="s">
        <v>294</v>
      </c>
      <c r="C277" t="s">
        <v>295</v>
      </c>
      <c r="D277" t="s">
        <v>515</v>
      </c>
      <c r="F277" t="s">
        <v>516</v>
      </c>
      <c r="H277" s="147">
        <v>41718</v>
      </c>
      <c r="I277" t="s">
        <v>985</v>
      </c>
      <c r="J277" t="s">
        <v>986</v>
      </c>
      <c r="K277" t="s">
        <v>1021</v>
      </c>
      <c r="L277" t="s">
        <v>1115</v>
      </c>
      <c r="M277" t="s">
        <v>301</v>
      </c>
    </row>
    <row r="278" spans="1:13" x14ac:dyDescent="0.25">
      <c r="A278">
        <v>971754</v>
      </c>
      <c r="B278" t="s">
        <v>294</v>
      </c>
      <c r="C278" t="s">
        <v>295</v>
      </c>
      <c r="D278" t="s">
        <v>832</v>
      </c>
      <c r="E278" t="s">
        <v>363</v>
      </c>
      <c r="F278" t="s">
        <v>1413</v>
      </c>
      <c r="G278" t="s">
        <v>832</v>
      </c>
      <c r="H278" s="147">
        <v>38431</v>
      </c>
      <c r="I278" t="s">
        <v>985</v>
      </c>
      <c r="J278" t="s">
        <v>986</v>
      </c>
      <c r="K278" t="s">
        <v>1046</v>
      </c>
      <c r="L278" t="s">
        <v>1414</v>
      </c>
      <c r="M278" t="s">
        <v>301</v>
      </c>
    </row>
    <row r="279" spans="1:13" x14ac:dyDescent="0.25">
      <c r="A279">
        <v>1602736</v>
      </c>
      <c r="B279" t="s">
        <v>294</v>
      </c>
      <c r="C279" t="s">
        <v>306</v>
      </c>
      <c r="D279" t="s">
        <v>785</v>
      </c>
      <c r="F279" t="s">
        <v>786</v>
      </c>
      <c r="H279" s="147">
        <v>40364</v>
      </c>
      <c r="I279" t="s">
        <v>979</v>
      </c>
      <c r="J279" t="s">
        <v>1009</v>
      </c>
      <c r="K279" t="s">
        <v>972</v>
      </c>
      <c r="L279" t="s">
        <v>1334</v>
      </c>
      <c r="M279" t="s">
        <v>349</v>
      </c>
    </row>
    <row r="280" spans="1:13" x14ac:dyDescent="0.25">
      <c r="A280">
        <v>941326</v>
      </c>
      <c r="B280" t="s">
        <v>340</v>
      </c>
      <c r="C280" t="s">
        <v>306</v>
      </c>
      <c r="D280" t="s">
        <v>646</v>
      </c>
      <c r="F280" t="s">
        <v>647</v>
      </c>
      <c r="G280" t="s">
        <v>646</v>
      </c>
      <c r="H280" s="147">
        <v>38682</v>
      </c>
      <c r="I280" t="s">
        <v>978</v>
      </c>
      <c r="J280" t="s">
        <v>959</v>
      </c>
      <c r="K280" t="s">
        <v>1046</v>
      </c>
      <c r="L280" t="s">
        <v>1211</v>
      </c>
      <c r="M280" t="s">
        <v>349</v>
      </c>
    </row>
    <row r="281" spans="1:13" x14ac:dyDescent="0.25">
      <c r="A281">
        <v>1444973</v>
      </c>
      <c r="B281" t="s">
        <v>340</v>
      </c>
      <c r="C281" t="s">
        <v>306</v>
      </c>
      <c r="D281" t="s">
        <v>1500</v>
      </c>
      <c r="F281" t="s">
        <v>1501</v>
      </c>
      <c r="G281" t="s">
        <v>1500</v>
      </c>
      <c r="H281" s="147">
        <v>40024</v>
      </c>
      <c r="I281" t="s">
        <v>1043</v>
      </c>
      <c r="J281" t="s">
        <v>1009</v>
      </c>
      <c r="K281" t="s">
        <v>966</v>
      </c>
      <c r="L281" t="s">
        <v>1502</v>
      </c>
      <c r="M281" t="s">
        <v>349</v>
      </c>
    </row>
    <row r="282" spans="1:13" x14ac:dyDescent="0.25">
      <c r="A282">
        <v>1460625</v>
      </c>
      <c r="B282" t="s">
        <v>294</v>
      </c>
      <c r="C282" t="s">
        <v>295</v>
      </c>
      <c r="D282" t="s">
        <v>386</v>
      </c>
      <c r="F282" t="s">
        <v>613</v>
      </c>
      <c r="G282" t="s">
        <v>386</v>
      </c>
      <c r="H282" s="147">
        <v>40036</v>
      </c>
      <c r="I282" t="s">
        <v>959</v>
      </c>
      <c r="J282" t="s">
        <v>951</v>
      </c>
      <c r="K282" t="s">
        <v>966</v>
      </c>
      <c r="L282" t="s">
        <v>1186</v>
      </c>
      <c r="M282" t="s">
        <v>301</v>
      </c>
    </row>
    <row r="283" spans="1:13" x14ac:dyDescent="0.25">
      <c r="A283">
        <v>1418788</v>
      </c>
      <c r="B283" t="s">
        <v>294</v>
      </c>
      <c r="C283" t="s">
        <v>295</v>
      </c>
      <c r="D283" t="s">
        <v>432</v>
      </c>
      <c r="F283" t="s">
        <v>433</v>
      </c>
      <c r="G283" t="s">
        <v>432</v>
      </c>
      <c r="H283" s="147">
        <v>41138</v>
      </c>
      <c r="I283" t="s">
        <v>1011</v>
      </c>
      <c r="J283" t="s">
        <v>951</v>
      </c>
      <c r="K283" t="s">
        <v>1005</v>
      </c>
      <c r="L283" t="s">
        <v>1067</v>
      </c>
      <c r="M283" t="s">
        <v>301</v>
      </c>
    </row>
    <row r="284" spans="1:13" x14ac:dyDescent="0.25">
      <c r="A284">
        <v>1689937</v>
      </c>
      <c r="B284" t="s">
        <v>294</v>
      </c>
      <c r="C284" t="s">
        <v>295</v>
      </c>
      <c r="D284" t="s">
        <v>390</v>
      </c>
      <c r="E284" t="s">
        <v>391</v>
      </c>
      <c r="F284" t="s">
        <v>373</v>
      </c>
      <c r="G284" t="s">
        <v>324</v>
      </c>
      <c r="H284" s="147">
        <v>41683</v>
      </c>
      <c r="I284" t="s">
        <v>955</v>
      </c>
      <c r="J284" t="s">
        <v>971</v>
      </c>
      <c r="K284" t="s">
        <v>1021</v>
      </c>
      <c r="L284" t="s">
        <v>1035</v>
      </c>
      <c r="M284" t="s">
        <v>301</v>
      </c>
    </row>
    <row r="285" spans="1:13" x14ac:dyDescent="0.25">
      <c r="A285">
        <v>1658261</v>
      </c>
      <c r="B285" t="s">
        <v>294</v>
      </c>
      <c r="C285" t="s">
        <v>295</v>
      </c>
      <c r="D285" t="s">
        <v>354</v>
      </c>
      <c r="E285" t="s">
        <v>372</v>
      </c>
      <c r="F285" t="s">
        <v>373</v>
      </c>
      <c r="G285" t="s">
        <v>354</v>
      </c>
      <c r="H285" s="147">
        <v>41252</v>
      </c>
      <c r="I285" t="s">
        <v>983</v>
      </c>
      <c r="J285" t="s">
        <v>956</v>
      </c>
      <c r="K285" t="s">
        <v>1005</v>
      </c>
      <c r="L285" t="s">
        <v>1028</v>
      </c>
      <c r="M285" t="s">
        <v>301</v>
      </c>
    </row>
    <row r="286" spans="1:13" x14ac:dyDescent="0.25">
      <c r="A286">
        <v>965240</v>
      </c>
      <c r="B286" t="s">
        <v>294</v>
      </c>
      <c r="C286" t="s">
        <v>295</v>
      </c>
      <c r="D286" t="s">
        <v>303</v>
      </c>
      <c r="E286" t="s">
        <v>304</v>
      </c>
      <c r="F286" t="s">
        <v>305</v>
      </c>
      <c r="G286" t="s">
        <v>303</v>
      </c>
      <c r="H286" s="147">
        <v>37844</v>
      </c>
      <c r="I286" t="s">
        <v>959</v>
      </c>
      <c r="J286" t="s">
        <v>951</v>
      </c>
      <c r="K286" t="s">
        <v>960</v>
      </c>
      <c r="L286" t="s">
        <v>961</v>
      </c>
      <c r="M286" t="s">
        <v>301</v>
      </c>
    </row>
    <row r="287" spans="1:13" x14ac:dyDescent="0.25">
      <c r="A287">
        <v>1499949</v>
      </c>
      <c r="B287" t="s">
        <v>294</v>
      </c>
      <c r="C287" t="s">
        <v>306</v>
      </c>
      <c r="D287" t="s">
        <v>760</v>
      </c>
      <c r="F287" t="s">
        <v>761</v>
      </c>
      <c r="G287" t="s">
        <v>760</v>
      </c>
      <c r="H287" s="147">
        <v>41688</v>
      </c>
      <c r="I287" t="s">
        <v>970</v>
      </c>
      <c r="J287" t="s">
        <v>971</v>
      </c>
      <c r="K287" t="s">
        <v>1021</v>
      </c>
      <c r="L287" t="s">
        <v>1316</v>
      </c>
      <c r="M287" t="s">
        <v>349</v>
      </c>
    </row>
    <row r="288" spans="1:13" x14ac:dyDescent="0.25">
      <c r="A288">
        <v>1715655</v>
      </c>
      <c r="B288" t="s">
        <v>340</v>
      </c>
      <c r="C288" t="s">
        <v>295</v>
      </c>
      <c r="D288" t="s">
        <v>841</v>
      </c>
      <c r="F288" t="s">
        <v>761</v>
      </c>
      <c r="G288" t="s">
        <v>841</v>
      </c>
      <c r="H288" s="147">
        <v>42913</v>
      </c>
      <c r="I288" t="s">
        <v>1020</v>
      </c>
      <c r="J288" t="s">
        <v>962</v>
      </c>
      <c r="K288" t="s">
        <v>1376</v>
      </c>
      <c r="L288" t="s">
        <v>1377</v>
      </c>
      <c r="M288" t="s">
        <v>301</v>
      </c>
    </row>
    <row r="289" spans="1:13" x14ac:dyDescent="0.25">
      <c r="A289">
        <v>1151224</v>
      </c>
      <c r="B289" t="s">
        <v>340</v>
      </c>
      <c r="C289" t="s">
        <v>306</v>
      </c>
      <c r="D289" t="s">
        <v>412</v>
      </c>
      <c r="F289" t="s">
        <v>413</v>
      </c>
      <c r="G289" t="s">
        <v>412</v>
      </c>
      <c r="H289" s="147">
        <v>36097</v>
      </c>
      <c r="I289" t="s">
        <v>1003</v>
      </c>
      <c r="J289" t="s">
        <v>975</v>
      </c>
      <c r="K289" t="s">
        <v>1051</v>
      </c>
      <c r="L289" t="s">
        <v>1052</v>
      </c>
      <c r="M289" t="s">
        <v>349</v>
      </c>
    </row>
    <row r="290" spans="1:13" x14ac:dyDescent="0.25">
      <c r="A290">
        <v>1151224</v>
      </c>
      <c r="B290" t="s">
        <v>340</v>
      </c>
      <c r="C290" t="s">
        <v>306</v>
      </c>
      <c r="D290" t="s">
        <v>412</v>
      </c>
      <c r="F290" t="s">
        <v>413</v>
      </c>
      <c r="G290" t="s">
        <v>412</v>
      </c>
      <c r="H290" s="147">
        <v>36097</v>
      </c>
      <c r="I290" t="s">
        <v>1003</v>
      </c>
      <c r="J290" t="s">
        <v>975</v>
      </c>
      <c r="K290" t="s">
        <v>1051</v>
      </c>
      <c r="L290" t="s">
        <v>1052</v>
      </c>
      <c r="M290" t="s">
        <v>349</v>
      </c>
    </row>
    <row r="291" spans="1:13" x14ac:dyDescent="0.25">
      <c r="A291">
        <v>1608819</v>
      </c>
      <c r="B291" t="s">
        <v>294</v>
      </c>
      <c r="C291" t="s">
        <v>295</v>
      </c>
      <c r="D291" t="s">
        <v>422</v>
      </c>
      <c r="F291" t="s">
        <v>787</v>
      </c>
      <c r="G291" t="s">
        <v>422</v>
      </c>
      <c r="H291" s="147">
        <v>41641</v>
      </c>
      <c r="I291" t="s">
        <v>971</v>
      </c>
      <c r="J291" t="s">
        <v>965</v>
      </c>
      <c r="K291" t="s">
        <v>1021</v>
      </c>
      <c r="L291" t="s">
        <v>1335</v>
      </c>
      <c r="M291" t="s">
        <v>301</v>
      </c>
    </row>
    <row r="292" spans="1:13" x14ac:dyDescent="0.25">
      <c r="A292">
        <v>1704290</v>
      </c>
      <c r="B292" t="s">
        <v>340</v>
      </c>
      <c r="C292" t="s">
        <v>295</v>
      </c>
      <c r="D292" t="s">
        <v>596</v>
      </c>
      <c r="F292" t="s">
        <v>1661</v>
      </c>
      <c r="G292" t="s">
        <v>596</v>
      </c>
      <c r="H292" s="147">
        <v>41833</v>
      </c>
      <c r="I292" t="s">
        <v>955</v>
      </c>
      <c r="J292" t="s">
        <v>1009</v>
      </c>
      <c r="K292" t="s">
        <v>1021</v>
      </c>
      <c r="L292" t="s">
        <v>1662</v>
      </c>
      <c r="M292" t="s">
        <v>301</v>
      </c>
    </row>
    <row r="293" spans="1:13" x14ac:dyDescent="0.25">
      <c r="A293">
        <v>1509034</v>
      </c>
      <c r="B293" t="s">
        <v>340</v>
      </c>
      <c r="C293" t="s">
        <v>306</v>
      </c>
      <c r="D293" t="s">
        <v>1520</v>
      </c>
      <c r="F293" t="s">
        <v>1521</v>
      </c>
      <c r="G293" t="s">
        <v>1520</v>
      </c>
      <c r="H293" s="147">
        <v>39457</v>
      </c>
      <c r="I293" t="s">
        <v>975</v>
      </c>
      <c r="J293" t="s">
        <v>965</v>
      </c>
      <c r="K293" t="s">
        <v>987</v>
      </c>
      <c r="L293" t="s">
        <v>1522</v>
      </c>
      <c r="M293" t="s">
        <v>349</v>
      </c>
    </row>
    <row r="294" spans="1:13" x14ac:dyDescent="0.25">
      <c r="A294">
        <v>1523515</v>
      </c>
      <c r="B294" t="s">
        <v>294</v>
      </c>
      <c r="C294" t="s">
        <v>306</v>
      </c>
      <c r="D294" t="s">
        <v>328</v>
      </c>
      <c r="F294" t="s">
        <v>346</v>
      </c>
      <c r="G294" t="s">
        <v>328</v>
      </c>
      <c r="H294" s="147">
        <v>40541</v>
      </c>
      <c r="I294" t="s">
        <v>1003</v>
      </c>
      <c r="J294" t="s">
        <v>956</v>
      </c>
      <c r="K294" t="s">
        <v>972</v>
      </c>
      <c r="L294" t="s">
        <v>1004</v>
      </c>
      <c r="M294" t="s">
        <v>349</v>
      </c>
    </row>
    <row r="295" spans="1:13" x14ac:dyDescent="0.25">
      <c r="A295">
        <v>1636311</v>
      </c>
      <c r="B295" t="s">
        <v>294</v>
      </c>
      <c r="C295" t="s">
        <v>306</v>
      </c>
      <c r="D295" t="s">
        <v>317</v>
      </c>
      <c r="F295" t="s">
        <v>346</v>
      </c>
      <c r="G295" t="s">
        <v>317</v>
      </c>
      <c r="H295" s="147">
        <v>41347</v>
      </c>
      <c r="I295" t="s">
        <v>1025</v>
      </c>
      <c r="J295" t="s">
        <v>986</v>
      </c>
      <c r="K295" t="s">
        <v>994</v>
      </c>
      <c r="L295" t="s">
        <v>1026</v>
      </c>
      <c r="M295" t="s">
        <v>349</v>
      </c>
    </row>
    <row r="296" spans="1:13" x14ac:dyDescent="0.25">
      <c r="A296">
        <v>1694763</v>
      </c>
      <c r="B296" t="s">
        <v>340</v>
      </c>
      <c r="C296" t="s">
        <v>306</v>
      </c>
      <c r="D296" t="s">
        <v>582</v>
      </c>
      <c r="F296" t="s">
        <v>1646</v>
      </c>
      <c r="G296" t="s">
        <v>582</v>
      </c>
      <c r="H296" s="147">
        <v>41928</v>
      </c>
      <c r="I296" t="s">
        <v>964</v>
      </c>
      <c r="J296" t="s">
        <v>975</v>
      </c>
      <c r="K296" t="s">
        <v>1021</v>
      </c>
      <c r="L296" t="s">
        <v>1647</v>
      </c>
      <c r="M296" t="s">
        <v>349</v>
      </c>
    </row>
    <row r="297" spans="1:13" x14ac:dyDescent="0.25">
      <c r="A297">
        <v>1711808</v>
      </c>
      <c r="B297" t="s">
        <v>340</v>
      </c>
      <c r="C297" t="s">
        <v>295</v>
      </c>
      <c r="D297" t="s">
        <v>439</v>
      </c>
      <c r="F297" t="s">
        <v>1667</v>
      </c>
      <c r="G297" t="s">
        <v>439</v>
      </c>
      <c r="H297" s="147">
        <v>40415</v>
      </c>
      <c r="I297" t="s">
        <v>1063</v>
      </c>
      <c r="J297" t="s">
        <v>951</v>
      </c>
      <c r="K297" t="s">
        <v>972</v>
      </c>
      <c r="L297" t="s">
        <v>1668</v>
      </c>
      <c r="M297" t="s">
        <v>301</v>
      </c>
    </row>
    <row r="298" spans="1:13" x14ac:dyDescent="0.25">
      <c r="A298">
        <v>1739084</v>
      </c>
      <c r="B298" t="s">
        <v>340</v>
      </c>
      <c r="C298" t="s">
        <v>295</v>
      </c>
      <c r="D298" t="s">
        <v>1702</v>
      </c>
      <c r="F298" t="s">
        <v>1667</v>
      </c>
      <c r="G298" t="s">
        <v>1702</v>
      </c>
      <c r="H298" s="147">
        <v>40946</v>
      </c>
      <c r="I298" t="s">
        <v>1009</v>
      </c>
      <c r="J298" t="s">
        <v>971</v>
      </c>
      <c r="K298" t="s">
        <v>1005</v>
      </c>
      <c r="L298" t="s">
        <v>1703</v>
      </c>
      <c r="M298" t="s">
        <v>301</v>
      </c>
    </row>
    <row r="299" spans="1:13" x14ac:dyDescent="0.25">
      <c r="A299">
        <v>1608830</v>
      </c>
      <c r="B299" t="s">
        <v>294</v>
      </c>
      <c r="C299" t="s">
        <v>306</v>
      </c>
      <c r="D299" t="s">
        <v>741</v>
      </c>
      <c r="F299" t="s">
        <v>788</v>
      </c>
      <c r="G299" t="s">
        <v>741</v>
      </c>
      <c r="H299" s="147">
        <v>40866</v>
      </c>
      <c r="I299" t="s">
        <v>974</v>
      </c>
      <c r="J299" t="s">
        <v>959</v>
      </c>
      <c r="K299" t="s">
        <v>980</v>
      </c>
      <c r="L299" t="s">
        <v>1337</v>
      </c>
      <c r="M299" t="s">
        <v>349</v>
      </c>
    </row>
    <row r="300" spans="1:13" x14ac:dyDescent="0.25">
      <c r="A300">
        <v>1631977</v>
      </c>
      <c r="B300" t="s">
        <v>340</v>
      </c>
      <c r="C300" t="s">
        <v>306</v>
      </c>
      <c r="D300" t="s">
        <v>655</v>
      </c>
      <c r="F300" t="s">
        <v>601</v>
      </c>
      <c r="G300" t="s">
        <v>655</v>
      </c>
      <c r="H300" s="147">
        <v>42042</v>
      </c>
      <c r="I300" t="s">
        <v>1009</v>
      </c>
      <c r="J300" t="s">
        <v>971</v>
      </c>
      <c r="K300" t="s">
        <v>1018</v>
      </c>
      <c r="L300" t="s">
        <v>1217</v>
      </c>
      <c r="M300" t="s">
        <v>349</v>
      </c>
    </row>
    <row r="301" spans="1:13" x14ac:dyDescent="0.25">
      <c r="A301">
        <v>1364744</v>
      </c>
      <c r="B301" t="s">
        <v>409</v>
      </c>
      <c r="C301" t="s">
        <v>418</v>
      </c>
      <c r="D301" t="s">
        <v>680</v>
      </c>
      <c r="F301" t="s">
        <v>601</v>
      </c>
      <c r="G301" t="s">
        <v>680</v>
      </c>
      <c r="H301" s="147">
        <v>32387</v>
      </c>
      <c r="I301" t="s">
        <v>965</v>
      </c>
      <c r="J301" t="s">
        <v>983</v>
      </c>
      <c r="K301" t="s">
        <v>1102</v>
      </c>
      <c r="L301" t="s">
        <v>1247</v>
      </c>
      <c r="M301" t="s">
        <v>349</v>
      </c>
    </row>
    <row r="302" spans="1:13" x14ac:dyDescent="0.25">
      <c r="A302">
        <v>1507979</v>
      </c>
      <c r="B302" t="s">
        <v>294</v>
      </c>
      <c r="C302" t="s">
        <v>295</v>
      </c>
      <c r="D302" t="s">
        <v>622</v>
      </c>
      <c r="F302" t="s">
        <v>601</v>
      </c>
      <c r="G302" t="s">
        <v>622</v>
      </c>
      <c r="H302" s="147">
        <v>41689</v>
      </c>
      <c r="I302" t="s">
        <v>974</v>
      </c>
      <c r="J302" t="s">
        <v>971</v>
      </c>
      <c r="K302" t="s">
        <v>1021</v>
      </c>
      <c r="L302" t="s">
        <v>1193</v>
      </c>
      <c r="M302" t="s">
        <v>301</v>
      </c>
    </row>
    <row r="303" spans="1:13" x14ac:dyDescent="0.25">
      <c r="A303">
        <v>1352124</v>
      </c>
      <c r="B303" t="s">
        <v>294</v>
      </c>
      <c r="C303" t="s">
        <v>306</v>
      </c>
      <c r="D303" t="s">
        <v>401</v>
      </c>
      <c r="F303" t="s">
        <v>601</v>
      </c>
      <c r="G303" t="s">
        <v>401</v>
      </c>
      <c r="H303" s="147">
        <v>39152</v>
      </c>
      <c r="I303" t="s">
        <v>959</v>
      </c>
      <c r="J303" t="s">
        <v>986</v>
      </c>
      <c r="K303" t="s">
        <v>976</v>
      </c>
      <c r="L303" t="s">
        <v>1178</v>
      </c>
      <c r="M303" t="s">
        <v>349</v>
      </c>
    </row>
    <row r="304" spans="1:13" x14ac:dyDescent="0.25">
      <c r="A304">
        <v>1410130</v>
      </c>
      <c r="B304" t="s">
        <v>294</v>
      </c>
      <c r="C304" t="s">
        <v>295</v>
      </c>
      <c r="D304" t="s">
        <v>609</v>
      </c>
      <c r="F304" t="s">
        <v>601</v>
      </c>
      <c r="G304" t="s">
        <v>609</v>
      </c>
      <c r="H304" s="147">
        <v>40450</v>
      </c>
      <c r="I304" t="s">
        <v>1003</v>
      </c>
      <c r="J304" t="s">
        <v>983</v>
      </c>
      <c r="K304" t="s">
        <v>972</v>
      </c>
      <c r="L304" t="s">
        <v>1183</v>
      </c>
      <c r="M304" t="s">
        <v>301</v>
      </c>
    </row>
    <row r="305" spans="1:13" x14ac:dyDescent="0.25">
      <c r="A305">
        <v>1151051</v>
      </c>
      <c r="B305" t="s">
        <v>294</v>
      </c>
      <c r="C305" t="s">
        <v>306</v>
      </c>
      <c r="D305" t="s">
        <v>366</v>
      </c>
      <c r="F305" t="s">
        <v>590</v>
      </c>
      <c r="G305" t="s">
        <v>366</v>
      </c>
      <c r="H305" s="147">
        <v>38764</v>
      </c>
      <c r="I305" t="s">
        <v>964</v>
      </c>
      <c r="J305" t="s">
        <v>971</v>
      </c>
      <c r="K305" t="s">
        <v>968</v>
      </c>
      <c r="L305" t="s">
        <v>1169</v>
      </c>
      <c r="M305" t="s">
        <v>349</v>
      </c>
    </row>
    <row r="306" spans="1:13" x14ac:dyDescent="0.25">
      <c r="A306">
        <v>1338585</v>
      </c>
      <c r="B306" t="s">
        <v>294</v>
      </c>
      <c r="C306" t="s">
        <v>295</v>
      </c>
      <c r="D306" t="s">
        <v>599</v>
      </c>
      <c r="F306" t="s">
        <v>590</v>
      </c>
      <c r="G306" t="s">
        <v>599</v>
      </c>
      <c r="H306" s="147">
        <v>40195</v>
      </c>
      <c r="I306" t="s">
        <v>1011</v>
      </c>
      <c r="J306" t="s">
        <v>965</v>
      </c>
      <c r="K306" t="s">
        <v>972</v>
      </c>
      <c r="L306" t="s">
        <v>1176</v>
      </c>
      <c r="M306" t="s">
        <v>301</v>
      </c>
    </row>
    <row r="307" spans="1:13" x14ac:dyDescent="0.25">
      <c r="A307">
        <v>1269479</v>
      </c>
      <c r="B307" t="s">
        <v>409</v>
      </c>
      <c r="C307" t="s">
        <v>295</v>
      </c>
      <c r="D307" t="s">
        <v>676</v>
      </c>
      <c r="F307" t="s">
        <v>590</v>
      </c>
      <c r="G307" t="s">
        <v>676</v>
      </c>
      <c r="H307" s="147">
        <v>26526</v>
      </c>
      <c r="I307" t="s">
        <v>1071</v>
      </c>
      <c r="J307" t="s">
        <v>951</v>
      </c>
      <c r="K307" t="s">
        <v>1243</v>
      </c>
      <c r="L307" t="s">
        <v>1244</v>
      </c>
      <c r="M307" t="s">
        <v>301</v>
      </c>
    </row>
    <row r="308" spans="1:13" x14ac:dyDescent="0.25">
      <c r="A308">
        <v>1259135</v>
      </c>
      <c r="B308" t="s">
        <v>294</v>
      </c>
      <c r="C308" t="s">
        <v>295</v>
      </c>
      <c r="D308" t="s">
        <v>591</v>
      </c>
      <c r="F308" t="s">
        <v>593</v>
      </c>
      <c r="G308" t="s">
        <v>591</v>
      </c>
      <c r="H308" s="147">
        <v>38501</v>
      </c>
      <c r="I308" t="s">
        <v>1003</v>
      </c>
      <c r="J308" t="s">
        <v>979</v>
      </c>
      <c r="K308" t="s">
        <v>1046</v>
      </c>
      <c r="L308" t="s">
        <v>1172</v>
      </c>
      <c r="M308" t="s">
        <v>301</v>
      </c>
    </row>
    <row r="309" spans="1:13" x14ac:dyDescent="0.25">
      <c r="A309">
        <v>1368654</v>
      </c>
      <c r="B309" t="s">
        <v>294</v>
      </c>
      <c r="C309" t="s">
        <v>306</v>
      </c>
      <c r="D309" t="s">
        <v>731</v>
      </c>
      <c r="F309" t="s">
        <v>732</v>
      </c>
      <c r="G309" t="s">
        <v>731</v>
      </c>
      <c r="H309" s="147">
        <v>40478</v>
      </c>
      <c r="I309" t="s">
        <v>1020</v>
      </c>
      <c r="J309" t="s">
        <v>975</v>
      </c>
      <c r="K309" t="s">
        <v>972</v>
      </c>
      <c r="L309" t="s">
        <v>1191</v>
      </c>
      <c r="M309" t="s">
        <v>349</v>
      </c>
    </row>
    <row r="310" spans="1:13" x14ac:dyDescent="0.25">
      <c r="A310">
        <v>1673866</v>
      </c>
      <c r="B310" t="s">
        <v>409</v>
      </c>
      <c r="C310" t="s">
        <v>418</v>
      </c>
      <c r="D310" t="s">
        <v>808</v>
      </c>
      <c r="F310" t="s">
        <v>732</v>
      </c>
      <c r="G310" t="s">
        <v>808</v>
      </c>
      <c r="H310" s="147">
        <v>30190</v>
      </c>
      <c r="I310" t="s">
        <v>1020</v>
      </c>
      <c r="J310" t="s">
        <v>951</v>
      </c>
      <c r="K310" t="s">
        <v>1118</v>
      </c>
      <c r="L310" t="s">
        <v>1349</v>
      </c>
      <c r="M310" t="s">
        <v>349</v>
      </c>
    </row>
    <row r="311" spans="1:13" x14ac:dyDescent="0.25">
      <c r="A311">
        <v>1666084</v>
      </c>
      <c r="B311" t="s">
        <v>340</v>
      </c>
      <c r="C311" t="s">
        <v>306</v>
      </c>
      <c r="D311" t="s">
        <v>943</v>
      </c>
      <c r="F311" t="s">
        <v>944</v>
      </c>
      <c r="G311" t="s">
        <v>943</v>
      </c>
      <c r="H311" s="147">
        <v>41276</v>
      </c>
      <c r="I311" t="s">
        <v>971</v>
      </c>
      <c r="J311" t="s">
        <v>965</v>
      </c>
      <c r="K311" t="s">
        <v>994</v>
      </c>
      <c r="L311" t="s">
        <v>1601</v>
      </c>
      <c r="M311" t="s">
        <v>349</v>
      </c>
    </row>
    <row r="312" spans="1:13" x14ac:dyDescent="0.25">
      <c r="A312">
        <v>1708095</v>
      </c>
      <c r="B312" t="s">
        <v>340</v>
      </c>
      <c r="C312" t="s">
        <v>295</v>
      </c>
      <c r="D312" t="s">
        <v>398</v>
      </c>
      <c r="F312" t="s">
        <v>399</v>
      </c>
      <c r="G312" t="s">
        <v>398</v>
      </c>
      <c r="H312" s="147">
        <v>39142</v>
      </c>
      <c r="I312" t="s">
        <v>965</v>
      </c>
      <c r="J312" t="s">
        <v>986</v>
      </c>
      <c r="K312" t="s">
        <v>976</v>
      </c>
      <c r="L312" t="s">
        <v>1038</v>
      </c>
      <c r="M312" t="s">
        <v>301</v>
      </c>
    </row>
    <row r="313" spans="1:13" x14ac:dyDescent="0.25">
      <c r="A313">
        <v>1708095</v>
      </c>
      <c r="B313" t="s">
        <v>340</v>
      </c>
      <c r="C313" t="s">
        <v>295</v>
      </c>
      <c r="D313" t="s">
        <v>398</v>
      </c>
      <c r="F313" t="s">
        <v>399</v>
      </c>
      <c r="G313" t="s">
        <v>398</v>
      </c>
      <c r="H313" s="147">
        <v>39142</v>
      </c>
      <c r="I313" t="s">
        <v>965</v>
      </c>
      <c r="J313" t="s">
        <v>986</v>
      </c>
      <c r="K313" t="s">
        <v>976</v>
      </c>
      <c r="L313" t="s">
        <v>1038</v>
      </c>
      <c r="M313" t="s">
        <v>301</v>
      </c>
    </row>
    <row r="314" spans="1:13" x14ac:dyDescent="0.25">
      <c r="A314">
        <v>1681987</v>
      </c>
      <c r="B314" t="s">
        <v>294</v>
      </c>
      <c r="C314" t="s">
        <v>306</v>
      </c>
      <c r="D314" t="s">
        <v>307</v>
      </c>
      <c r="F314" t="s">
        <v>643</v>
      </c>
      <c r="G314" t="s">
        <v>307</v>
      </c>
      <c r="H314" s="147">
        <v>41197</v>
      </c>
      <c r="I314" t="s">
        <v>1071</v>
      </c>
      <c r="J314" t="s">
        <v>975</v>
      </c>
      <c r="K314" t="s">
        <v>1005</v>
      </c>
      <c r="L314" t="s">
        <v>1208</v>
      </c>
      <c r="M314" t="s">
        <v>349</v>
      </c>
    </row>
    <row r="315" spans="1:13" x14ac:dyDescent="0.25">
      <c r="A315">
        <v>1734793</v>
      </c>
      <c r="B315" t="s">
        <v>340</v>
      </c>
      <c r="C315" t="s">
        <v>295</v>
      </c>
      <c r="D315" t="s">
        <v>668</v>
      </c>
      <c r="F315" t="s">
        <v>643</v>
      </c>
      <c r="G315" t="s">
        <v>668</v>
      </c>
      <c r="H315" s="147">
        <v>42263</v>
      </c>
      <c r="I315" t="s">
        <v>964</v>
      </c>
      <c r="J315" t="s">
        <v>983</v>
      </c>
      <c r="K315" t="s">
        <v>1018</v>
      </c>
      <c r="L315" t="s">
        <v>1231</v>
      </c>
      <c r="M315" t="s">
        <v>301</v>
      </c>
    </row>
    <row r="316" spans="1:13" x14ac:dyDescent="0.25">
      <c r="A316">
        <v>1721207</v>
      </c>
      <c r="B316" t="s">
        <v>340</v>
      </c>
      <c r="C316" t="s">
        <v>306</v>
      </c>
      <c r="D316" t="s">
        <v>570</v>
      </c>
      <c r="F316" t="s">
        <v>512</v>
      </c>
      <c r="G316" t="s">
        <v>570</v>
      </c>
      <c r="H316" s="147">
        <v>42553</v>
      </c>
      <c r="I316" t="s">
        <v>971</v>
      </c>
      <c r="J316" t="s">
        <v>1009</v>
      </c>
      <c r="K316" t="s">
        <v>1155</v>
      </c>
      <c r="L316" t="s">
        <v>1156</v>
      </c>
      <c r="M316" t="s">
        <v>349</v>
      </c>
    </row>
    <row r="317" spans="1:13" x14ac:dyDescent="0.25">
      <c r="A317">
        <v>1688282</v>
      </c>
      <c r="B317" t="s">
        <v>294</v>
      </c>
      <c r="C317" t="s">
        <v>295</v>
      </c>
      <c r="D317" t="s">
        <v>452</v>
      </c>
      <c r="F317" t="s">
        <v>512</v>
      </c>
      <c r="G317" t="s">
        <v>452</v>
      </c>
      <c r="H317" s="147">
        <v>41665</v>
      </c>
      <c r="I317" t="s">
        <v>978</v>
      </c>
      <c r="J317" t="s">
        <v>965</v>
      </c>
      <c r="K317" t="s">
        <v>1021</v>
      </c>
      <c r="L317" t="s">
        <v>1137</v>
      </c>
      <c r="M317" t="s">
        <v>301</v>
      </c>
    </row>
    <row r="318" spans="1:13" x14ac:dyDescent="0.25">
      <c r="A318">
        <v>1668755</v>
      </c>
      <c r="B318" t="s">
        <v>294</v>
      </c>
      <c r="C318" t="s">
        <v>295</v>
      </c>
      <c r="D318" t="s">
        <v>511</v>
      </c>
      <c r="F318" t="s">
        <v>512</v>
      </c>
      <c r="H318" s="147">
        <v>40927</v>
      </c>
      <c r="I318" t="s">
        <v>974</v>
      </c>
      <c r="J318" t="s">
        <v>965</v>
      </c>
      <c r="K318" t="s">
        <v>1005</v>
      </c>
      <c r="L318" t="s">
        <v>1113</v>
      </c>
      <c r="M318" t="s">
        <v>301</v>
      </c>
    </row>
    <row r="319" spans="1:13" x14ac:dyDescent="0.25">
      <c r="A319">
        <v>1393777</v>
      </c>
      <c r="B319" t="s">
        <v>294</v>
      </c>
      <c r="C319" t="s">
        <v>295</v>
      </c>
      <c r="D319" t="s">
        <v>916</v>
      </c>
      <c r="E319" t="s">
        <v>363</v>
      </c>
      <c r="F319" t="s">
        <v>915</v>
      </c>
      <c r="G319" t="s">
        <v>916</v>
      </c>
      <c r="H319" s="147">
        <v>39470</v>
      </c>
      <c r="I319" t="s">
        <v>982</v>
      </c>
      <c r="J319" t="s">
        <v>965</v>
      </c>
      <c r="K319" t="s">
        <v>987</v>
      </c>
      <c r="L319" t="s">
        <v>1470</v>
      </c>
      <c r="M319" t="s">
        <v>301</v>
      </c>
    </row>
    <row r="320" spans="1:13" x14ac:dyDescent="0.25">
      <c r="A320">
        <v>1694724</v>
      </c>
      <c r="B320" t="s">
        <v>409</v>
      </c>
      <c r="C320" t="s">
        <v>295</v>
      </c>
      <c r="D320" t="s">
        <v>1635</v>
      </c>
      <c r="E320" t="s">
        <v>1636</v>
      </c>
      <c r="F320" t="s">
        <v>915</v>
      </c>
      <c r="G320" t="s">
        <v>1635</v>
      </c>
      <c r="H320" s="147">
        <v>24553</v>
      </c>
      <c r="I320" t="s">
        <v>989</v>
      </c>
      <c r="J320" t="s">
        <v>986</v>
      </c>
      <c r="K320" t="s">
        <v>1637</v>
      </c>
      <c r="L320" t="s">
        <v>1638</v>
      </c>
      <c r="M320" t="s">
        <v>301</v>
      </c>
    </row>
    <row r="321" spans="1:13" x14ac:dyDescent="0.25">
      <c r="A321">
        <v>1647747</v>
      </c>
      <c r="B321" t="s">
        <v>340</v>
      </c>
      <c r="C321" t="s">
        <v>295</v>
      </c>
      <c r="D321" t="s">
        <v>477</v>
      </c>
      <c r="F321" t="s">
        <v>1497</v>
      </c>
      <c r="G321" t="s">
        <v>477</v>
      </c>
      <c r="H321" s="147">
        <v>41634</v>
      </c>
      <c r="I321" t="s">
        <v>978</v>
      </c>
      <c r="J321" t="s">
        <v>956</v>
      </c>
      <c r="K321" t="s">
        <v>994</v>
      </c>
      <c r="L321" t="s">
        <v>1583</v>
      </c>
      <c r="M321" t="s">
        <v>301</v>
      </c>
    </row>
    <row r="322" spans="1:13" x14ac:dyDescent="0.25">
      <c r="A322">
        <v>1430116</v>
      </c>
      <c r="B322" t="s">
        <v>340</v>
      </c>
      <c r="C322" t="s">
        <v>295</v>
      </c>
      <c r="D322" t="s">
        <v>442</v>
      </c>
      <c r="E322" t="s">
        <v>750</v>
      </c>
      <c r="F322" t="s">
        <v>1497</v>
      </c>
      <c r="G322" t="s">
        <v>442</v>
      </c>
      <c r="H322" s="147">
        <v>39902</v>
      </c>
      <c r="I322" t="s">
        <v>1043</v>
      </c>
      <c r="J322" t="s">
        <v>986</v>
      </c>
      <c r="K322" t="s">
        <v>966</v>
      </c>
      <c r="L322" t="s">
        <v>1498</v>
      </c>
      <c r="M322" t="s">
        <v>301</v>
      </c>
    </row>
    <row r="323" spans="1:13" x14ac:dyDescent="0.25">
      <c r="A323">
        <v>1668757</v>
      </c>
      <c r="B323" t="s">
        <v>294</v>
      </c>
      <c r="C323" t="s">
        <v>306</v>
      </c>
      <c r="D323" t="s">
        <v>513</v>
      </c>
      <c r="E323" t="s">
        <v>514</v>
      </c>
      <c r="F323" t="s">
        <v>316</v>
      </c>
      <c r="G323" t="s">
        <v>513</v>
      </c>
      <c r="H323" s="147">
        <v>41491</v>
      </c>
      <c r="I323" t="s">
        <v>979</v>
      </c>
      <c r="J323" t="s">
        <v>951</v>
      </c>
      <c r="K323" t="s">
        <v>994</v>
      </c>
      <c r="L323" t="s">
        <v>1114</v>
      </c>
      <c r="M323" t="s">
        <v>349</v>
      </c>
    </row>
    <row r="324" spans="1:13" x14ac:dyDescent="0.25">
      <c r="A324">
        <v>1366548</v>
      </c>
      <c r="B324" t="s">
        <v>294</v>
      </c>
      <c r="C324" t="s">
        <v>306</v>
      </c>
      <c r="D324" t="s">
        <v>314</v>
      </c>
      <c r="E324" t="s">
        <v>315</v>
      </c>
      <c r="F324" t="s">
        <v>316</v>
      </c>
      <c r="G324" t="s">
        <v>314</v>
      </c>
      <c r="H324" s="147">
        <v>39374</v>
      </c>
      <c r="I324" t="s">
        <v>974</v>
      </c>
      <c r="J324" t="s">
        <v>975</v>
      </c>
      <c r="K324" t="s">
        <v>976</v>
      </c>
      <c r="L324" t="s">
        <v>977</v>
      </c>
      <c r="M324" t="s">
        <v>349</v>
      </c>
    </row>
    <row r="325" spans="1:13" x14ac:dyDescent="0.25">
      <c r="A325">
        <v>1578638</v>
      </c>
      <c r="B325" t="s">
        <v>340</v>
      </c>
      <c r="C325" t="s">
        <v>306</v>
      </c>
      <c r="D325" t="s">
        <v>347</v>
      </c>
      <c r="F325" t="s">
        <v>316</v>
      </c>
      <c r="G325" t="s">
        <v>347</v>
      </c>
      <c r="H325" s="147">
        <v>40910</v>
      </c>
      <c r="I325" t="s">
        <v>971</v>
      </c>
      <c r="J325" t="s">
        <v>965</v>
      </c>
      <c r="K325" t="s">
        <v>1005</v>
      </c>
      <c r="L325" t="s">
        <v>1006</v>
      </c>
      <c r="M325" t="s">
        <v>349</v>
      </c>
    </row>
    <row r="326" spans="1:13" x14ac:dyDescent="0.25">
      <c r="A326">
        <v>1498463</v>
      </c>
      <c r="B326" t="s">
        <v>294</v>
      </c>
      <c r="C326" t="s">
        <v>306</v>
      </c>
      <c r="D326" t="s">
        <v>444</v>
      </c>
      <c r="F326" t="s">
        <v>445</v>
      </c>
      <c r="G326" t="s">
        <v>444</v>
      </c>
      <c r="H326" s="147">
        <v>41017</v>
      </c>
      <c r="I326" t="s">
        <v>970</v>
      </c>
      <c r="J326" t="s">
        <v>952</v>
      </c>
      <c r="K326" t="s">
        <v>1005</v>
      </c>
      <c r="L326" t="s">
        <v>1074</v>
      </c>
      <c r="M326" t="s">
        <v>349</v>
      </c>
    </row>
    <row r="327" spans="1:13" x14ac:dyDescent="0.25">
      <c r="A327">
        <v>1672216</v>
      </c>
      <c r="B327" t="s">
        <v>409</v>
      </c>
      <c r="C327" t="s">
        <v>418</v>
      </c>
      <c r="D327" t="s">
        <v>520</v>
      </c>
      <c r="F327" t="s">
        <v>445</v>
      </c>
      <c r="G327" t="s">
        <v>520</v>
      </c>
      <c r="H327" s="147">
        <v>28989</v>
      </c>
      <c r="I327" t="s">
        <v>1025</v>
      </c>
      <c r="J327" t="s">
        <v>979</v>
      </c>
      <c r="K327" t="s">
        <v>1105</v>
      </c>
      <c r="L327" t="s">
        <v>1120</v>
      </c>
      <c r="M327" t="s">
        <v>349</v>
      </c>
    </row>
    <row r="328" spans="1:13" x14ac:dyDescent="0.25">
      <c r="A328">
        <v>1650139</v>
      </c>
      <c r="B328" t="s">
        <v>294</v>
      </c>
      <c r="C328" t="s">
        <v>295</v>
      </c>
      <c r="D328" t="s">
        <v>494</v>
      </c>
      <c r="F328" t="s">
        <v>495</v>
      </c>
      <c r="G328" t="s">
        <v>494</v>
      </c>
      <c r="H328" s="147">
        <v>41175</v>
      </c>
      <c r="I328" t="s">
        <v>982</v>
      </c>
      <c r="J328" t="s">
        <v>983</v>
      </c>
      <c r="K328" t="s">
        <v>1005</v>
      </c>
      <c r="L328" t="s">
        <v>1101</v>
      </c>
      <c r="M328" t="s">
        <v>301</v>
      </c>
    </row>
    <row r="329" spans="1:13" x14ac:dyDescent="0.25">
      <c r="A329">
        <v>1447121</v>
      </c>
      <c r="B329" t="s">
        <v>294</v>
      </c>
      <c r="C329" t="s">
        <v>306</v>
      </c>
      <c r="D329" t="s">
        <v>747</v>
      </c>
      <c r="F329" t="s">
        <v>748</v>
      </c>
      <c r="G329" t="s">
        <v>747</v>
      </c>
      <c r="H329" s="147">
        <v>40438</v>
      </c>
      <c r="I329" t="s">
        <v>1011</v>
      </c>
      <c r="J329" t="s">
        <v>983</v>
      </c>
      <c r="K329" t="s">
        <v>972</v>
      </c>
      <c r="L329" t="s">
        <v>1306</v>
      </c>
      <c r="M329" t="s">
        <v>349</v>
      </c>
    </row>
    <row r="330" spans="1:13" x14ac:dyDescent="0.25">
      <c r="A330">
        <v>1656895</v>
      </c>
      <c r="B330" t="s">
        <v>340</v>
      </c>
      <c r="C330" t="s">
        <v>306</v>
      </c>
      <c r="D330" t="s">
        <v>800</v>
      </c>
      <c r="F330" t="s">
        <v>748</v>
      </c>
      <c r="G330" t="s">
        <v>801</v>
      </c>
      <c r="H330" s="147">
        <v>42283</v>
      </c>
      <c r="I330" t="s">
        <v>962</v>
      </c>
      <c r="J330" t="s">
        <v>975</v>
      </c>
      <c r="K330" t="s">
        <v>1018</v>
      </c>
      <c r="L330" t="s">
        <v>1343</v>
      </c>
      <c r="M330" t="s">
        <v>349</v>
      </c>
    </row>
    <row r="331" spans="1:13" x14ac:dyDescent="0.25">
      <c r="A331">
        <v>846398</v>
      </c>
      <c r="B331" t="s">
        <v>294</v>
      </c>
      <c r="C331" t="s">
        <v>295</v>
      </c>
      <c r="D331" t="s">
        <v>477</v>
      </c>
      <c r="E331" t="s">
        <v>301</v>
      </c>
      <c r="F331" t="s">
        <v>710</v>
      </c>
      <c r="G331" t="s">
        <v>477</v>
      </c>
      <c r="H331" s="147">
        <v>37278</v>
      </c>
      <c r="I331" t="s">
        <v>989</v>
      </c>
      <c r="J331" t="s">
        <v>965</v>
      </c>
      <c r="K331" t="s">
        <v>1275</v>
      </c>
      <c r="L331" t="s">
        <v>1276</v>
      </c>
      <c r="M331" t="s">
        <v>301</v>
      </c>
    </row>
    <row r="332" spans="1:13" x14ac:dyDescent="0.25">
      <c r="A332">
        <v>1584663</v>
      </c>
      <c r="B332" t="s">
        <v>294</v>
      </c>
      <c r="C332" t="s">
        <v>295</v>
      </c>
      <c r="D332" t="s">
        <v>916</v>
      </c>
      <c r="F332" t="s">
        <v>1550</v>
      </c>
      <c r="G332" t="s">
        <v>916</v>
      </c>
      <c r="H332" s="147">
        <v>41046</v>
      </c>
      <c r="I332" t="s">
        <v>1011</v>
      </c>
      <c r="J332" t="s">
        <v>979</v>
      </c>
      <c r="K332" t="s">
        <v>1005</v>
      </c>
      <c r="L332" t="s">
        <v>1551</v>
      </c>
      <c r="M332" t="s">
        <v>301</v>
      </c>
    </row>
    <row r="333" spans="1:13" x14ac:dyDescent="0.25">
      <c r="A333">
        <v>1662505</v>
      </c>
      <c r="B333" t="s">
        <v>340</v>
      </c>
      <c r="C333" t="s">
        <v>418</v>
      </c>
      <c r="D333" t="s">
        <v>1586</v>
      </c>
      <c r="F333" t="s">
        <v>1550</v>
      </c>
      <c r="G333" t="s">
        <v>1586</v>
      </c>
      <c r="H333" s="147">
        <v>25204</v>
      </c>
      <c r="I333" t="s">
        <v>965</v>
      </c>
      <c r="J333" t="s">
        <v>965</v>
      </c>
      <c r="K333" t="s">
        <v>1056</v>
      </c>
      <c r="L333" t="s">
        <v>1587</v>
      </c>
      <c r="M333" t="s">
        <v>349</v>
      </c>
    </row>
    <row r="334" spans="1:13" x14ac:dyDescent="0.25">
      <c r="A334">
        <v>1491033</v>
      </c>
      <c r="B334" t="s">
        <v>340</v>
      </c>
      <c r="C334" t="s">
        <v>306</v>
      </c>
      <c r="D334" t="s">
        <v>328</v>
      </c>
      <c r="F334" t="s">
        <v>757</v>
      </c>
      <c r="G334" t="s">
        <v>328</v>
      </c>
      <c r="H334" s="147">
        <v>41476</v>
      </c>
      <c r="I334" t="s">
        <v>1039</v>
      </c>
      <c r="J334" t="s">
        <v>1009</v>
      </c>
      <c r="K334" t="s">
        <v>994</v>
      </c>
      <c r="L334" t="s">
        <v>1313</v>
      </c>
      <c r="M334" t="s">
        <v>349</v>
      </c>
    </row>
    <row r="335" spans="1:13" x14ac:dyDescent="0.25">
      <c r="A335">
        <v>1444230</v>
      </c>
      <c r="B335" t="s">
        <v>294</v>
      </c>
      <c r="C335" t="s">
        <v>306</v>
      </c>
      <c r="D335" t="s">
        <v>328</v>
      </c>
      <c r="F335" t="s">
        <v>318</v>
      </c>
      <c r="G335" t="s">
        <v>328</v>
      </c>
      <c r="H335" s="147">
        <v>41331</v>
      </c>
      <c r="I335" t="s">
        <v>978</v>
      </c>
      <c r="J335" t="s">
        <v>971</v>
      </c>
      <c r="K335" t="s">
        <v>994</v>
      </c>
      <c r="L335" t="s">
        <v>995</v>
      </c>
      <c r="M335" t="s">
        <v>349</v>
      </c>
    </row>
    <row r="336" spans="1:13" x14ac:dyDescent="0.25">
      <c r="A336">
        <v>1388222</v>
      </c>
      <c r="B336" t="s">
        <v>294</v>
      </c>
      <c r="C336" t="s">
        <v>306</v>
      </c>
      <c r="D336" t="s">
        <v>317</v>
      </c>
      <c r="F336" t="s">
        <v>318</v>
      </c>
      <c r="G336" t="s">
        <v>317</v>
      </c>
      <c r="H336" s="147">
        <v>40689</v>
      </c>
      <c r="I336" t="s">
        <v>978</v>
      </c>
      <c r="J336" t="s">
        <v>979</v>
      </c>
      <c r="K336" t="s">
        <v>980</v>
      </c>
      <c r="L336" t="s">
        <v>981</v>
      </c>
      <c r="M336" t="s">
        <v>349</v>
      </c>
    </row>
    <row r="337" spans="1:13" x14ac:dyDescent="0.25">
      <c r="A337">
        <v>1636244</v>
      </c>
      <c r="B337" t="s">
        <v>340</v>
      </c>
      <c r="C337" t="s">
        <v>306</v>
      </c>
      <c r="D337" t="s">
        <v>364</v>
      </c>
      <c r="F337" t="s">
        <v>365</v>
      </c>
      <c r="G337" t="s">
        <v>364</v>
      </c>
      <c r="H337" s="147">
        <v>41786</v>
      </c>
      <c r="I337" t="s">
        <v>1020</v>
      </c>
      <c r="J337" t="s">
        <v>979</v>
      </c>
      <c r="K337" t="s">
        <v>1021</v>
      </c>
      <c r="L337" t="s">
        <v>1022</v>
      </c>
      <c r="M337" t="s">
        <v>349</v>
      </c>
    </row>
    <row r="338" spans="1:13" x14ac:dyDescent="0.25">
      <c r="A338">
        <v>1724794</v>
      </c>
      <c r="B338" t="s">
        <v>340</v>
      </c>
      <c r="C338" t="s">
        <v>306</v>
      </c>
      <c r="D338" t="s">
        <v>309</v>
      </c>
      <c r="F338" t="s">
        <v>365</v>
      </c>
      <c r="G338" t="s">
        <v>309</v>
      </c>
      <c r="H338" s="147">
        <v>40683</v>
      </c>
      <c r="I338" t="s">
        <v>985</v>
      </c>
      <c r="J338" t="s">
        <v>979</v>
      </c>
      <c r="K338" t="s">
        <v>980</v>
      </c>
      <c r="L338" t="s">
        <v>1384</v>
      </c>
      <c r="M338" t="s">
        <v>349</v>
      </c>
    </row>
    <row r="339" spans="1:13" x14ac:dyDescent="0.25">
      <c r="A339">
        <v>1636243</v>
      </c>
      <c r="B339" t="s">
        <v>340</v>
      </c>
      <c r="C339" t="s">
        <v>295</v>
      </c>
      <c r="D339" t="s">
        <v>1430</v>
      </c>
      <c r="F339" t="s">
        <v>365</v>
      </c>
      <c r="G339" t="s">
        <v>1430</v>
      </c>
      <c r="H339" s="147">
        <v>40997</v>
      </c>
      <c r="I339" s="146">
        <v>29</v>
      </c>
      <c r="J339" s="149" t="s">
        <v>986</v>
      </c>
      <c r="K339" s="146">
        <v>2012</v>
      </c>
      <c r="L339" s="150" t="s">
        <v>1201</v>
      </c>
      <c r="M339" t="s">
        <v>301</v>
      </c>
    </row>
    <row r="340" spans="1:13" x14ac:dyDescent="0.25">
      <c r="A340">
        <v>1724793</v>
      </c>
      <c r="B340" t="s">
        <v>340</v>
      </c>
      <c r="C340" t="s">
        <v>306</v>
      </c>
      <c r="D340" t="s">
        <v>552</v>
      </c>
      <c r="F340" t="s">
        <v>365</v>
      </c>
      <c r="G340" t="s">
        <v>552</v>
      </c>
      <c r="H340" s="147">
        <v>41794</v>
      </c>
      <c r="I340" t="s">
        <v>952</v>
      </c>
      <c r="J340" t="s">
        <v>962</v>
      </c>
      <c r="K340" t="s">
        <v>1021</v>
      </c>
      <c r="L340" t="s">
        <v>1383</v>
      </c>
      <c r="M340" t="s">
        <v>349</v>
      </c>
    </row>
    <row r="341" spans="1:13" x14ac:dyDescent="0.25">
      <c r="A341">
        <v>1667080</v>
      </c>
      <c r="B341" t="s">
        <v>340</v>
      </c>
      <c r="C341" t="s">
        <v>306</v>
      </c>
      <c r="D341" t="s">
        <v>1602</v>
      </c>
      <c r="F341" t="s">
        <v>1603</v>
      </c>
      <c r="G341" t="s">
        <v>1602</v>
      </c>
      <c r="H341" s="147">
        <v>41150</v>
      </c>
      <c r="I341" t="s">
        <v>1003</v>
      </c>
      <c r="J341" t="s">
        <v>951</v>
      </c>
      <c r="K341" t="s">
        <v>1005</v>
      </c>
      <c r="L341" t="s">
        <v>1604</v>
      </c>
      <c r="M341" t="s">
        <v>349</v>
      </c>
    </row>
    <row r="342" spans="1:13" x14ac:dyDescent="0.25">
      <c r="A342">
        <v>969505</v>
      </c>
      <c r="B342" t="s">
        <v>294</v>
      </c>
      <c r="C342" t="s">
        <v>306</v>
      </c>
      <c r="D342" t="s">
        <v>307</v>
      </c>
      <c r="F342" t="s">
        <v>308</v>
      </c>
      <c r="G342" t="s">
        <v>307</v>
      </c>
      <c r="H342" s="147">
        <v>37839</v>
      </c>
      <c r="I342" t="s">
        <v>962</v>
      </c>
      <c r="J342" t="s">
        <v>951</v>
      </c>
      <c r="K342" t="s">
        <v>960</v>
      </c>
      <c r="L342" t="s">
        <v>963</v>
      </c>
      <c r="M342" t="s">
        <v>349</v>
      </c>
    </row>
    <row r="343" spans="1:13" x14ac:dyDescent="0.25">
      <c r="A343">
        <v>1572863</v>
      </c>
      <c r="B343" t="s">
        <v>294</v>
      </c>
      <c r="C343" t="s">
        <v>295</v>
      </c>
      <c r="D343" t="s">
        <v>1539</v>
      </c>
      <c r="F343" t="s">
        <v>1540</v>
      </c>
      <c r="G343" t="s">
        <v>1539</v>
      </c>
      <c r="H343" s="147">
        <v>41221</v>
      </c>
      <c r="I343" t="s">
        <v>951</v>
      </c>
      <c r="J343" t="s">
        <v>959</v>
      </c>
      <c r="K343" t="s">
        <v>1005</v>
      </c>
      <c r="L343" t="s">
        <v>1541</v>
      </c>
      <c r="M343" t="s">
        <v>301</v>
      </c>
    </row>
    <row r="344" spans="1:13" x14ac:dyDescent="0.25">
      <c r="A344">
        <v>1689527</v>
      </c>
      <c r="B344" t="s">
        <v>340</v>
      </c>
      <c r="C344" t="s">
        <v>306</v>
      </c>
      <c r="D344" t="s">
        <v>829</v>
      </c>
      <c r="F344" t="s">
        <v>823</v>
      </c>
      <c r="G344" t="s">
        <v>829</v>
      </c>
      <c r="H344" s="147">
        <v>41534</v>
      </c>
      <c r="I344" t="s">
        <v>1011</v>
      </c>
      <c r="J344" t="s">
        <v>983</v>
      </c>
      <c r="K344" t="s">
        <v>994</v>
      </c>
      <c r="L344" t="s">
        <v>1367</v>
      </c>
      <c r="M344" t="s">
        <v>349</v>
      </c>
    </row>
    <row r="345" spans="1:13" x14ac:dyDescent="0.25">
      <c r="A345">
        <v>1689523</v>
      </c>
      <c r="B345" t="s">
        <v>340</v>
      </c>
      <c r="C345" t="s">
        <v>295</v>
      </c>
      <c r="D345" t="s">
        <v>465</v>
      </c>
      <c r="F345" t="s">
        <v>823</v>
      </c>
      <c r="G345" t="s">
        <v>465</v>
      </c>
      <c r="H345" s="147">
        <v>42318</v>
      </c>
      <c r="I345" t="s">
        <v>975</v>
      </c>
      <c r="J345" t="s">
        <v>959</v>
      </c>
      <c r="K345" t="s">
        <v>1018</v>
      </c>
      <c r="L345" t="s">
        <v>1364</v>
      </c>
      <c r="M345" t="s">
        <v>301</v>
      </c>
    </row>
    <row r="346" spans="1:13" x14ac:dyDescent="0.25">
      <c r="A346">
        <v>1428989</v>
      </c>
      <c r="B346" t="s">
        <v>340</v>
      </c>
      <c r="C346" t="s">
        <v>295</v>
      </c>
      <c r="D346" t="s">
        <v>439</v>
      </c>
      <c r="F346" t="s">
        <v>1494</v>
      </c>
      <c r="G346" t="s">
        <v>1495</v>
      </c>
      <c r="H346" s="147">
        <v>40333</v>
      </c>
      <c r="I346" t="s">
        <v>952</v>
      </c>
      <c r="J346" t="s">
        <v>962</v>
      </c>
      <c r="K346" t="s">
        <v>972</v>
      </c>
      <c r="L346" t="s">
        <v>1496</v>
      </c>
      <c r="M346" t="s">
        <v>301</v>
      </c>
    </row>
    <row r="347" spans="1:13" x14ac:dyDescent="0.25">
      <c r="A347">
        <v>1694761</v>
      </c>
      <c r="B347" t="s">
        <v>340</v>
      </c>
      <c r="C347" t="s">
        <v>295</v>
      </c>
      <c r="D347" t="s">
        <v>575</v>
      </c>
      <c r="F347" t="s">
        <v>1642</v>
      </c>
      <c r="G347" t="s">
        <v>575</v>
      </c>
      <c r="H347" s="147">
        <v>41646</v>
      </c>
      <c r="I347" t="s">
        <v>1009</v>
      </c>
      <c r="J347" t="s">
        <v>965</v>
      </c>
      <c r="K347" t="s">
        <v>1021</v>
      </c>
      <c r="L347" t="s">
        <v>1643</v>
      </c>
      <c r="M347" t="s">
        <v>301</v>
      </c>
    </row>
    <row r="348" spans="1:13" x14ac:dyDescent="0.25">
      <c r="A348">
        <v>1600171</v>
      </c>
      <c r="B348" t="s">
        <v>340</v>
      </c>
      <c r="C348" t="s">
        <v>295</v>
      </c>
      <c r="D348" t="s">
        <v>783</v>
      </c>
      <c r="F348" t="s">
        <v>784</v>
      </c>
      <c r="G348" t="s">
        <v>783</v>
      </c>
      <c r="H348" s="147">
        <v>40992</v>
      </c>
      <c r="I348" t="s">
        <v>1080</v>
      </c>
      <c r="J348" t="s">
        <v>986</v>
      </c>
      <c r="K348" t="s">
        <v>1005</v>
      </c>
      <c r="L348" t="s">
        <v>1333</v>
      </c>
      <c r="M348" t="s">
        <v>301</v>
      </c>
    </row>
    <row r="349" spans="1:13" x14ac:dyDescent="0.25">
      <c r="A349">
        <v>1714490</v>
      </c>
      <c r="B349" t="s">
        <v>340</v>
      </c>
      <c r="C349" t="s">
        <v>306</v>
      </c>
      <c r="D349" t="s">
        <v>1671</v>
      </c>
      <c r="F349" t="s">
        <v>1672</v>
      </c>
      <c r="G349" t="s">
        <v>1671</v>
      </c>
      <c r="H349" s="147">
        <v>42456</v>
      </c>
      <c r="I349" t="s">
        <v>1020</v>
      </c>
      <c r="J349" t="s">
        <v>986</v>
      </c>
      <c r="K349" t="s">
        <v>1155</v>
      </c>
      <c r="L349" t="s">
        <v>1673</v>
      </c>
      <c r="M349" t="s">
        <v>349</v>
      </c>
    </row>
    <row r="350" spans="1:13" x14ac:dyDescent="0.25">
      <c r="A350">
        <v>84716</v>
      </c>
      <c r="B350" t="s">
        <v>409</v>
      </c>
      <c r="C350" t="s">
        <v>295</v>
      </c>
      <c r="D350" t="s">
        <v>404</v>
      </c>
      <c r="F350" t="s">
        <v>692</v>
      </c>
      <c r="G350" t="s">
        <v>693</v>
      </c>
      <c r="H350" s="147">
        <v>20943</v>
      </c>
      <c r="I350" t="s">
        <v>986</v>
      </c>
      <c r="J350" t="s">
        <v>979</v>
      </c>
      <c r="K350" t="s">
        <v>1261</v>
      </c>
      <c r="L350" t="s">
        <v>1262</v>
      </c>
      <c r="M350" t="s">
        <v>301</v>
      </c>
    </row>
    <row r="351" spans="1:13" x14ac:dyDescent="0.25">
      <c r="A351">
        <v>1724792</v>
      </c>
      <c r="B351" t="s">
        <v>340</v>
      </c>
      <c r="C351" t="s">
        <v>295</v>
      </c>
      <c r="D351" t="s">
        <v>404</v>
      </c>
      <c r="F351" t="s">
        <v>819</v>
      </c>
      <c r="G351" t="s">
        <v>404</v>
      </c>
      <c r="H351" s="147">
        <v>41843</v>
      </c>
      <c r="I351" t="s">
        <v>982</v>
      </c>
      <c r="J351" t="s">
        <v>1009</v>
      </c>
      <c r="K351" t="s">
        <v>1021</v>
      </c>
      <c r="L351" t="s">
        <v>1361</v>
      </c>
      <c r="M351" t="s">
        <v>301</v>
      </c>
    </row>
    <row r="352" spans="1:13" x14ac:dyDescent="0.25">
      <c r="A352">
        <v>1738736</v>
      </c>
      <c r="B352" t="s">
        <v>340</v>
      </c>
      <c r="C352" t="s">
        <v>295</v>
      </c>
      <c r="D352" t="s">
        <v>663</v>
      </c>
      <c r="F352" t="s">
        <v>819</v>
      </c>
      <c r="G352" t="s">
        <v>663</v>
      </c>
      <c r="H352" s="147">
        <v>41706</v>
      </c>
      <c r="I352" t="s">
        <v>951</v>
      </c>
      <c r="J352" t="s">
        <v>986</v>
      </c>
      <c r="K352" t="s">
        <v>1021</v>
      </c>
      <c r="L352" t="s">
        <v>1695</v>
      </c>
      <c r="M352" t="s">
        <v>301</v>
      </c>
    </row>
    <row r="353" spans="1:13" x14ac:dyDescent="0.25">
      <c r="A353">
        <v>1689520</v>
      </c>
      <c r="B353" t="s">
        <v>294</v>
      </c>
      <c r="C353" t="s">
        <v>295</v>
      </c>
      <c r="D353" t="s">
        <v>378</v>
      </c>
      <c r="F353" t="s">
        <v>819</v>
      </c>
      <c r="G353" t="s">
        <v>378</v>
      </c>
      <c r="H353" s="147">
        <v>41843</v>
      </c>
      <c r="I353" t="s">
        <v>982</v>
      </c>
      <c r="J353" t="s">
        <v>1009</v>
      </c>
      <c r="K353" t="s">
        <v>1021</v>
      </c>
      <c r="L353" t="s">
        <v>1361</v>
      </c>
      <c r="M353" t="s">
        <v>301</v>
      </c>
    </row>
    <row r="354" spans="1:13" x14ac:dyDescent="0.25">
      <c r="A354">
        <v>1686194</v>
      </c>
      <c r="B354" t="s">
        <v>294</v>
      </c>
      <c r="C354" t="s">
        <v>306</v>
      </c>
      <c r="D354" t="s">
        <v>1627</v>
      </c>
      <c r="F354" t="s">
        <v>926</v>
      </c>
      <c r="G354" t="s">
        <v>1627</v>
      </c>
      <c r="H354" s="147">
        <v>41572</v>
      </c>
      <c r="I354" t="s">
        <v>1063</v>
      </c>
      <c r="J354" t="s">
        <v>975</v>
      </c>
      <c r="K354" t="s">
        <v>994</v>
      </c>
      <c r="L354" t="s">
        <v>1628</v>
      </c>
      <c r="M354" t="s">
        <v>349</v>
      </c>
    </row>
    <row r="355" spans="1:13" x14ac:dyDescent="0.25">
      <c r="A355">
        <v>1428272</v>
      </c>
      <c r="B355" t="s">
        <v>294</v>
      </c>
      <c r="C355" t="s">
        <v>306</v>
      </c>
      <c r="D355" t="s">
        <v>556</v>
      </c>
      <c r="F355" t="s">
        <v>926</v>
      </c>
      <c r="G355" t="s">
        <v>556</v>
      </c>
      <c r="H355" s="147">
        <v>40058</v>
      </c>
      <c r="I355" t="s">
        <v>971</v>
      </c>
      <c r="J355" t="s">
        <v>983</v>
      </c>
      <c r="K355" t="s">
        <v>966</v>
      </c>
      <c r="L355" t="s">
        <v>1490</v>
      </c>
      <c r="M355" t="s">
        <v>349</v>
      </c>
    </row>
    <row r="356" spans="1:13" x14ac:dyDescent="0.25">
      <c r="A356">
        <v>1500714</v>
      </c>
      <c r="B356" t="s">
        <v>340</v>
      </c>
      <c r="C356" t="s">
        <v>295</v>
      </c>
      <c r="D356" t="s">
        <v>324</v>
      </c>
      <c r="F356" t="s">
        <v>754</v>
      </c>
      <c r="G356" t="s">
        <v>324</v>
      </c>
      <c r="H356" s="147">
        <v>40351</v>
      </c>
      <c r="I356" t="s">
        <v>989</v>
      </c>
      <c r="J356" t="s">
        <v>962</v>
      </c>
      <c r="K356" t="s">
        <v>972</v>
      </c>
      <c r="L356" t="s">
        <v>1317</v>
      </c>
      <c r="M356" t="s">
        <v>301</v>
      </c>
    </row>
    <row r="357" spans="1:13" x14ac:dyDescent="0.25">
      <c r="A357">
        <v>1474433</v>
      </c>
      <c r="B357" t="s">
        <v>294</v>
      </c>
      <c r="C357" t="s">
        <v>295</v>
      </c>
      <c r="D357" t="s">
        <v>752</v>
      </c>
      <c r="E357" t="s">
        <v>753</v>
      </c>
      <c r="F357" t="s">
        <v>754</v>
      </c>
      <c r="G357" t="s">
        <v>752</v>
      </c>
      <c r="H357" s="147">
        <v>41124</v>
      </c>
      <c r="I357" t="s">
        <v>986</v>
      </c>
      <c r="J357" t="s">
        <v>951</v>
      </c>
      <c r="K357" t="s">
        <v>1005</v>
      </c>
      <c r="L357" t="s">
        <v>1310</v>
      </c>
      <c r="M357" t="s">
        <v>301</v>
      </c>
    </row>
    <row r="358" spans="1:13" x14ac:dyDescent="0.25">
      <c r="A358">
        <v>1349460</v>
      </c>
      <c r="B358" t="s">
        <v>294</v>
      </c>
      <c r="C358" t="s">
        <v>295</v>
      </c>
      <c r="D358" t="s">
        <v>1459</v>
      </c>
      <c r="F358" t="s">
        <v>930</v>
      </c>
      <c r="G358" t="s">
        <v>1459</v>
      </c>
      <c r="H358" s="147">
        <v>39905</v>
      </c>
      <c r="I358" t="s">
        <v>971</v>
      </c>
      <c r="J358" t="s">
        <v>952</v>
      </c>
      <c r="K358" t="s">
        <v>966</v>
      </c>
      <c r="L358" t="s">
        <v>1460</v>
      </c>
      <c r="M358" t="s">
        <v>301</v>
      </c>
    </row>
    <row r="359" spans="1:13" x14ac:dyDescent="0.25">
      <c r="A359">
        <v>1518551</v>
      </c>
      <c r="B359" t="s">
        <v>294</v>
      </c>
      <c r="C359" t="s">
        <v>306</v>
      </c>
      <c r="D359" t="s">
        <v>300</v>
      </c>
      <c r="F359" t="s">
        <v>930</v>
      </c>
      <c r="G359" t="s">
        <v>300</v>
      </c>
      <c r="H359" s="147">
        <v>40742</v>
      </c>
      <c r="I359" t="s">
        <v>970</v>
      </c>
      <c r="J359" t="s">
        <v>1009</v>
      </c>
      <c r="K359" t="s">
        <v>980</v>
      </c>
      <c r="L359" t="s">
        <v>1524</v>
      </c>
      <c r="M359" t="s">
        <v>349</v>
      </c>
    </row>
    <row r="360" spans="1:13" x14ac:dyDescent="0.25">
      <c r="A360">
        <v>1640891</v>
      </c>
      <c r="B360" t="s">
        <v>294</v>
      </c>
      <c r="C360" t="s">
        <v>295</v>
      </c>
      <c r="D360" t="s">
        <v>472</v>
      </c>
      <c r="F360" t="s">
        <v>473</v>
      </c>
      <c r="G360" t="s">
        <v>472</v>
      </c>
      <c r="H360" s="147">
        <v>40899</v>
      </c>
      <c r="I360" t="s">
        <v>989</v>
      </c>
      <c r="J360" t="s">
        <v>956</v>
      </c>
      <c r="K360" t="s">
        <v>980</v>
      </c>
      <c r="L360" t="s">
        <v>1090</v>
      </c>
      <c r="M360" t="s">
        <v>301</v>
      </c>
    </row>
    <row r="361" spans="1:13" x14ac:dyDescent="0.25">
      <c r="A361">
        <v>1675494</v>
      </c>
      <c r="B361" t="s">
        <v>340</v>
      </c>
      <c r="C361" t="s">
        <v>295</v>
      </c>
      <c r="D361" t="s">
        <v>1610</v>
      </c>
      <c r="F361" t="s">
        <v>1611</v>
      </c>
      <c r="G361" t="s">
        <v>1610</v>
      </c>
      <c r="H361" s="147">
        <v>41069</v>
      </c>
      <c r="I361" t="s">
        <v>983</v>
      </c>
      <c r="J361" t="s">
        <v>962</v>
      </c>
      <c r="K361" t="s">
        <v>1005</v>
      </c>
      <c r="L361" t="s">
        <v>1612</v>
      </c>
      <c r="M361" t="s">
        <v>301</v>
      </c>
    </row>
    <row r="362" spans="1:13" x14ac:dyDescent="0.25">
      <c r="A362">
        <v>1681507</v>
      </c>
      <c r="B362" t="s">
        <v>340</v>
      </c>
      <c r="C362" t="s">
        <v>295</v>
      </c>
      <c r="D362" t="s">
        <v>1621</v>
      </c>
      <c r="F362" t="s">
        <v>1611</v>
      </c>
      <c r="G362" t="s">
        <v>1622</v>
      </c>
      <c r="H362" s="147">
        <v>41840</v>
      </c>
      <c r="I362" t="s">
        <v>985</v>
      </c>
      <c r="J362" t="s">
        <v>1009</v>
      </c>
      <c r="K362" t="s">
        <v>1021</v>
      </c>
      <c r="L362" t="s">
        <v>1623</v>
      </c>
      <c r="M362" t="s">
        <v>301</v>
      </c>
    </row>
    <row r="363" spans="1:13" x14ac:dyDescent="0.25">
      <c r="A363">
        <v>1498603</v>
      </c>
      <c r="B363" t="s">
        <v>294</v>
      </c>
      <c r="C363" t="s">
        <v>306</v>
      </c>
      <c r="D363" t="s">
        <v>1515</v>
      </c>
      <c r="E363" t="s">
        <v>1516</v>
      </c>
      <c r="F363" t="s">
        <v>1517</v>
      </c>
      <c r="G363" t="s">
        <v>1515</v>
      </c>
      <c r="H363" s="147">
        <v>39843</v>
      </c>
      <c r="I363" t="s">
        <v>1043</v>
      </c>
      <c r="J363" t="s">
        <v>965</v>
      </c>
      <c r="K363" t="s">
        <v>966</v>
      </c>
      <c r="L363" t="s">
        <v>1518</v>
      </c>
      <c r="M363" t="s">
        <v>349</v>
      </c>
    </row>
    <row r="364" spans="1:13" x14ac:dyDescent="0.25">
      <c r="A364">
        <v>1530160</v>
      </c>
      <c r="B364" t="s">
        <v>409</v>
      </c>
      <c r="C364" t="s">
        <v>418</v>
      </c>
      <c r="D364" t="s">
        <v>1534</v>
      </c>
      <c r="F364" t="s">
        <v>1517</v>
      </c>
      <c r="G364" t="s">
        <v>1534</v>
      </c>
      <c r="H364" s="147">
        <v>28564</v>
      </c>
      <c r="I364" t="s">
        <v>1071</v>
      </c>
      <c r="J364" t="s">
        <v>986</v>
      </c>
      <c r="K364" t="s">
        <v>1127</v>
      </c>
      <c r="L364" t="s">
        <v>1535</v>
      </c>
      <c r="M364" t="s">
        <v>349</v>
      </c>
    </row>
    <row r="365" spans="1:13" x14ac:dyDescent="0.25">
      <c r="A365">
        <v>1339425</v>
      </c>
      <c r="B365" t="s">
        <v>409</v>
      </c>
      <c r="C365" t="s">
        <v>295</v>
      </c>
      <c r="D365" t="s">
        <v>677</v>
      </c>
      <c r="F365" t="s">
        <v>678</v>
      </c>
      <c r="G365" t="s">
        <v>679</v>
      </c>
      <c r="H365" s="147">
        <v>26298</v>
      </c>
      <c r="I365" t="s">
        <v>991</v>
      </c>
      <c r="J365" t="s">
        <v>956</v>
      </c>
      <c r="K365" t="s">
        <v>1245</v>
      </c>
      <c r="L365" t="s">
        <v>1246</v>
      </c>
      <c r="M365" t="s">
        <v>301</v>
      </c>
    </row>
    <row r="366" spans="1:13" x14ac:dyDescent="0.25">
      <c r="A366">
        <v>1685116</v>
      </c>
      <c r="B366" t="s">
        <v>409</v>
      </c>
      <c r="C366" t="s">
        <v>418</v>
      </c>
      <c r="D366" t="s">
        <v>689</v>
      </c>
      <c r="F366" t="s">
        <v>632</v>
      </c>
      <c r="G366" t="s">
        <v>419</v>
      </c>
      <c r="H366" s="147">
        <v>29966</v>
      </c>
      <c r="I366" t="s">
        <v>1071</v>
      </c>
      <c r="J366" t="s">
        <v>965</v>
      </c>
      <c r="K366" t="s">
        <v>1118</v>
      </c>
      <c r="L366" t="s">
        <v>1258</v>
      </c>
      <c r="M366" t="s">
        <v>349</v>
      </c>
    </row>
    <row r="367" spans="1:13" x14ac:dyDescent="0.25">
      <c r="A367">
        <v>1673864</v>
      </c>
      <c r="B367" t="s">
        <v>340</v>
      </c>
      <c r="C367" t="s">
        <v>306</v>
      </c>
      <c r="D367" t="s">
        <v>803</v>
      </c>
      <c r="E367" t="s">
        <v>804</v>
      </c>
      <c r="F367" t="s">
        <v>632</v>
      </c>
      <c r="G367" t="s">
        <v>803</v>
      </c>
      <c r="H367" s="147">
        <v>42607</v>
      </c>
      <c r="I367" t="s">
        <v>1063</v>
      </c>
      <c r="J367" t="s">
        <v>951</v>
      </c>
      <c r="K367" t="s">
        <v>1155</v>
      </c>
      <c r="L367" t="s">
        <v>1347</v>
      </c>
      <c r="M367" t="s">
        <v>349</v>
      </c>
    </row>
    <row r="368" spans="1:13" x14ac:dyDescent="0.25">
      <c r="A368">
        <v>1652845</v>
      </c>
      <c r="B368" t="s">
        <v>340</v>
      </c>
      <c r="C368" t="s">
        <v>295</v>
      </c>
      <c r="D368" t="s">
        <v>317</v>
      </c>
      <c r="F368" t="s">
        <v>632</v>
      </c>
      <c r="H368" s="147">
        <v>41918</v>
      </c>
      <c r="I368" t="s">
        <v>962</v>
      </c>
      <c r="J368" t="s">
        <v>975</v>
      </c>
      <c r="K368" t="s">
        <v>1021</v>
      </c>
      <c r="L368" t="s">
        <v>1222</v>
      </c>
      <c r="M368" t="s">
        <v>349</v>
      </c>
    </row>
    <row r="369" spans="1:13" x14ac:dyDescent="0.25">
      <c r="A369">
        <v>1364743</v>
      </c>
      <c r="B369" t="s">
        <v>340</v>
      </c>
      <c r="C369" t="s">
        <v>295</v>
      </c>
      <c r="D369" t="s">
        <v>477</v>
      </c>
      <c r="E369" t="s">
        <v>730</v>
      </c>
      <c r="F369" t="s">
        <v>632</v>
      </c>
      <c r="G369" t="s">
        <v>477</v>
      </c>
      <c r="H369" s="147">
        <v>31778</v>
      </c>
      <c r="I369" t="s">
        <v>965</v>
      </c>
      <c r="J369" t="s">
        <v>965</v>
      </c>
      <c r="K369" t="s">
        <v>1110</v>
      </c>
      <c r="L369" t="s">
        <v>1295</v>
      </c>
      <c r="M369" t="s">
        <v>301</v>
      </c>
    </row>
    <row r="370" spans="1:13" x14ac:dyDescent="0.25">
      <c r="A370">
        <v>1624360</v>
      </c>
      <c r="B370" t="s">
        <v>294</v>
      </c>
      <c r="C370" t="s">
        <v>306</v>
      </c>
      <c r="D370" t="s">
        <v>631</v>
      </c>
      <c r="F370" t="s">
        <v>632</v>
      </c>
      <c r="G370" t="s">
        <v>631</v>
      </c>
      <c r="H370" s="147">
        <v>41201</v>
      </c>
      <c r="I370" t="s">
        <v>974</v>
      </c>
      <c r="J370" t="s">
        <v>975</v>
      </c>
      <c r="K370" t="s">
        <v>1005</v>
      </c>
      <c r="L370" t="s">
        <v>1200</v>
      </c>
      <c r="M370" t="s">
        <v>349</v>
      </c>
    </row>
    <row r="371" spans="1:13" x14ac:dyDescent="0.25">
      <c r="A371">
        <v>1368657</v>
      </c>
      <c r="B371" t="s">
        <v>409</v>
      </c>
      <c r="C371" t="s">
        <v>418</v>
      </c>
      <c r="D371" t="s">
        <v>646</v>
      </c>
      <c r="E371" t="s">
        <v>733</v>
      </c>
      <c r="F371" t="s">
        <v>632</v>
      </c>
      <c r="G371" t="s">
        <v>646</v>
      </c>
      <c r="H371" s="147">
        <v>31933</v>
      </c>
      <c r="I371" t="s">
        <v>979</v>
      </c>
      <c r="J371" t="s">
        <v>962</v>
      </c>
      <c r="K371" t="s">
        <v>1110</v>
      </c>
      <c r="L371" t="s">
        <v>1296</v>
      </c>
      <c r="M371" t="s">
        <v>349</v>
      </c>
    </row>
    <row r="372" spans="1:13" x14ac:dyDescent="0.25">
      <c r="A372">
        <v>1671017</v>
      </c>
      <c r="B372" t="s">
        <v>340</v>
      </c>
      <c r="C372" t="s">
        <v>306</v>
      </c>
      <c r="D372" t="s">
        <v>571</v>
      </c>
      <c r="F372" t="s">
        <v>632</v>
      </c>
      <c r="G372" t="s">
        <v>571</v>
      </c>
      <c r="H372" s="147">
        <v>41659</v>
      </c>
      <c r="I372" t="s">
        <v>985</v>
      </c>
      <c r="J372" t="s">
        <v>965</v>
      </c>
      <c r="K372" t="s">
        <v>1021</v>
      </c>
      <c r="L372" t="s">
        <v>1607</v>
      </c>
      <c r="M372" t="s">
        <v>349</v>
      </c>
    </row>
    <row r="373" spans="1:13" x14ac:dyDescent="0.25">
      <c r="A373">
        <v>1384515</v>
      </c>
      <c r="B373" t="s">
        <v>340</v>
      </c>
      <c r="C373" t="s">
        <v>306</v>
      </c>
      <c r="D373" t="s">
        <v>300</v>
      </c>
      <c r="E373" t="s">
        <v>363</v>
      </c>
      <c r="F373" t="s">
        <v>1466</v>
      </c>
      <c r="G373" t="s">
        <v>300</v>
      </c>
      <c r="H373" s="147">
        <v>40413</v>
      </c>
      <c r="I373" t="s">
        <v>982</v>
      </c>
      <c r="J373" t="s">
        <v>951</v>
      </c>
      <c r="K373" t="s">
        <v>972</v>
      </c>
      <c r="L373" t="s">
        <v>1467</v>
      </c>
      <c r="M373" t="s">
        <v>349</v>
      </c>
    </row>
    <row r="374" spans="1:13" x14ac:dyDescent="0.25">
      <c r="A374">
        <v>1638069</v>
      </c>
      <c r="B374" t="s">
        <v>340</v>
      </c>
      <c r="C374" t="s">
        <v>295</v>
      </c>
      <c r="D374" t="s">
        <v>656</v>
      </c>
      <c r="F374" t="s">
        <v>657</v>
      </c>
      <c r="G374" t="s">
        <v>656</v>
      </c>
      <c r="H374" s="147">
        <v>41449</v>
      </c>
      <c r="I374" t="s">
        <v>1080</v>
      </c>
      <c r="J374" t="s">
        <v>962</v>
      </c>
      <c r="K374" t="s">
        <v>994</v>
      </c>
      <c r="L374" t="s">
        <v>1218</v>
      </c>
      <c r="M374" t="s">
        <v>301</v>
      </c>
    </row>
    <row r="375" spans="1:13" x14ac:dyDescent="0.25">
      <c r="A375">
        <v>1397978</v>
      </c>
      <c r="B375" t="s">
        <v>340</v>
      </c>
      <c r="C375" t="s">
        <v>306</v>
      </c>
      <c r="D375" t="s">
        <v>1475</v>
      </c>
      <c r="F375" t="s">
        <v>1476</v>
      </c>
      <c r="G375" t="s">
        <v>1475</v>
      </c>
      <c r="H375" s="147">
        <v>40008</v>
      </c>
      <c r="I375" t="s">
        <v>1025</v>
      </c>
      <c r="J375" t="s">
        <v>1009</v>
      </c>
      <c r="K375" t="s">
        <v>966</v>
      </c>
      <c r="L375" t="s">
        <v>1477</v>
      </c>
      <c r="M375" t="s">
        <v>349</v>
      </c>
    </row>
    <row r="376" spans="1:13" x14ac:dyDescent="0.25">
      <c r="A376">
        <v>1492494</v>
      </c>
      <c r="B376" t="s">
        <v>340</v>
      </c>
      <c r="C376" t="s">
        <v>295</v>
      </c>
      <c r="D376" t="s">
        <v>1513</v>
      </c>
      <c r="F376" t="s">
        <v>1476</v>
      </c>
      <c r="G376" t="s">
        <v>1513</v>
      </c>
      <c r="H376" s="147">
        <v>40584</v>
      </c>
      <c r="I376" t="s">
        <v>975</v>
      </c>
      <c r="J376" t="s">
        <v>971</v>
      </c>
      <c r="K376" t="s">
        <v>980</v>
      </c>
      <c r="L376" t="s">
        <v>1514</v>
      </c>
      <c r="M376" t="s">
        <v>301</v>
      </c>
    </row>
    <row r="377" spans="1:13" x14ac:dyDescent="0.25">
      <c r="A377">
        <v>1708286</v>
      </c>
      <c r="B377" t="s">
        <v>340</v>
      </c>
      <c r="C377" t="s">
        <v>306</v>
      </c>
      <c r="D377" t="s">
        <v>756</v>
      </c>
      <c r="F377" t="s">
        <v>1665</v>
      </c>
      <c r="G377" t="s">
        <v>756</v>
      </c>
      <c r="H377" s="147">
        <v>39899</v>
      </c>
      <c r="I377" t="s">
        <v>1020</v>
      </c>
      <c r="J377" t="s">
        <v>986</v>
      </c>
      <c r="K377" t="s">
        <v>966</v>
      </c>
      <c r="L377" t="s">
        <v>1294</v>
      </c>
      <c r="M377" t="s">
        <v>349</v>
      </c>
    </row>
    <row r="378" spans="1:13" x14ac:dyDescent="0.25">
      <c r="A378">
        <v>1597175</v>
      </c>
      <c r="B378" t="s">
        <v>294</v>
      </c>
      <c r="C378" t="s">
        <v>295</v>
      </c>
      <c r="D378" t="s">
        <v>779</v>
      </c>
      <c r="E378" t="s">
        <v>780</v>
      </c>
      <c r="F378" t="s">
        <v>781</v>
      </c>
      <c r="G378" t="s">
        <v>779</v>
      </c>
      <c r="H378" s="147">
        <v>40765</v>
      </c>
      <c r="I378" t="s">
        <v>975</v>
      </c>
      <c r="J378" t="s">
        <v>951</v>
      </c>
      <c r="K378" t="s">
        <v>980</v>
      </c>
      <c r="L378" t="s">
        <v>1331</v>
      </c>
      <c r="M378" t="s">
        <v>301</v>
      </c>
    </row>
    <row r="379" spans="1:13" x14ac:dyDescent="0.25">
      <c r="A379">
        <v>1527960</v>
      </c>
      <c r="B379" t="s">
        <v>340</v>
      </c>
      <c r="C379" t="s">
        <v>295</v>
      </c>
      <c r="D379" t="s">
        <v>422</v>
      </c>
      <c r="F379" t="s">
        <v>652</v>
      </c>
      <c r="G379" t="s">
        <v>422</v>
      </c>
      <c r="H379" s="147">
        <v>40988</v>
      </c>
      <c r="I379" t="s">
        <v>985</v>
      </c>
      <c r="J379" t="s">
        <v>986</v>
      </c>
      <c r="K379" t="s">
        <v>1005</v>
      </c>
      <c r="L379" t="s">
        <v>1215</v>
      </c>
      <c r="M379" t="s">
        <v>301</v>
      </c>
    </row>
    <row r="380" spans="1:13" x14ac:dyDescent="0.25">
      <c r="A380">
        <v>1260913</v>
      </c>
      <c r="B380" t="s">
        <v>294</v>
      </c>
      <c r="C380" t="s">
        <v>306</v>
      </c>
      <c r="D380" t="s">
        <v>921</v>
      </c>
      <c r="E380" t="s">
        <v>1437</v>
      </c>
      <c r="F380" t="s">
        <v>920</v>
      </c>
      <c r="G380" t="s">
        <v>921</v>
      </c>
      <c r="H380" s="147">
        <v>39397</v>
      </c>
      <c r="I380" t="s">
        <v>959</v>
      </c>
      <c r="J380" t="s">
        <v>959</v>
      </c>
      <c r="K380" t="s">
        <v>976</v>
      </c>
      <c r="L380" t="s">
        <v>1438</v>
      </c>
      <c r="M380" t="s">
        <v>349</v>
      </c>
    </row>
    <row r="381" spans="1:13" x14ac:dyDescent="0.25">
      <c r="A381">
        <v>1175090</v>
      </c>
      <c r="B381" t="s">
        <v>294</v>
      </c>
      <c r="C381" t="s">
        <v>306</v>
      </c>
      <c r="D381" t="s">
        <v>1426</v>
      </c>
      <c r="E381" t="s">
        <v>301</v>
      </c>
      <c r="F381" t="s">
        <v>920</v>
      </c>
      <c r="G381" t="s">
        <v>1426</v>
      </c>
      <c r="H381" s="147">
        <v>38325</v>
      </c>
      <c r="I381" t="s">
        <v>952</v>
      </c>
      <c r="J381" t="s">
        <v>956</v>
      </c>
      <c r="K381" t="s">
        <v>1053</v>
      </c>
      <c r="L381" t="s">
        <v>1427</v>
      </c>
      <c r="M381" t="s">
        <v>349</v>
      </c>
    </row>
    <row r="382" spans="1:13" x14ac:dyDescent="0.25">
      <c r="A382">
        <v>1689935</v>
      </c>
      <c r="B382" t="s">
        <v>340</v>
      </c>
      <c r="C382" t="s">
        <v>295</v>
      </c>
      <c r="D382" t="s">
        <v>354</v>
      </c>
      <c r="E382" t="s">
        <v>388</v>
      </c>
      <c r="F382" t="s">
        <v>389</v>
      </c>
      <c r="G382" t="s">
        <v>354</v>
      </c>
      <c r="H382" s="147">
        <v>41211</v>
      </c>
      <c r="I382" t="s">
        <v>1003</v>
      </c>
      <c r="J382" t="s">
        <v>975</v>
      </c>
      <c r="K382" t="s">
        <v>1005</v>
      </c>
      <c r="L382" t="s">
        <v>1034</v>
      </c>
      <c r="M382" t="s">
        <v>301</v>
      </c>
    </row>
    <row r="383" spans="1:13" x14ac:dyDescent="0.25">
      <c r="A383">
        <v>1642702</v>
      </c>
      <c r="B383" t="s">
        <v>340</v>
      </c>
      <c r="C383" t="s">
        <v>295</v>
      </c>
      <c r="D383" t="s">
        <v>548</v>
      </c>
      <c r="F383" t="s">
        <v>1580</v>
      </c>
      <c r="G383" t="s">
        <v>548</v>
      </c>
      <c r="H383" s="147">
        <v>40704</v>
      </c>
      <c r="I383" t="s">
        <v>975</v>
      </c>
      <c r="J383" t="s">
        <v>962</v>
      </c>
      <c r="K383" t="s">
        <v>980</v>
      </c>
      <c r="L383" t="s">
        <v>1581</v>
      </c>
      <c r="M383" t="s">
        <v>301</v>
      </c>
    </row>
    <row r="384" spans="1:13" x14ac:dyDescent="0.25">
      <c r="A384">
        <v>1694760</v>
      </c>
      <c r="B384" t="s">
        <v>340</v>
      </c>
      <c r="C384" t="s">
        <v>306</v>
      </c>
      <c r="D384" t="s">
        <v>1641</v>
      </c>
      <c r="F384" t="s">
        <v>1580</v>
      </c>
      <c r="G384" t="s">
        <v>1641</v>
      </c>
      <c r="H384" s="147">
        <v>41505</v>
      </c>
      <c r="I384" t="s">
        <v>974</v>
      </c>
      <c r="J384" t="s">
        <v>951</v>
      </c>
      <c r="K384" t="s">
        <v>994</v>
      </c>
      <c r="L384" t="s">
        <v>1014</v>
      </c>
      <c r="M384" t="s">
        <v>349</v>
      </c>
    </row>
    <row r="385" spans="1:13" x14ac:dyDescent="0.25">
      <c r="A385">
        <v>952709</v>
      </c>
      <c r="B385" t="s">
        <v>340</v>
      </c>
      <c r="C385" t="s">
        <v>295</v>
      </c>
      <c r="D385" t="s">
        <v>452</v>
      </c>
      <c r="F385" t="s">
        <v>379</v>
      </c>
      <c r="H385" s="147">
        <v>37176</v>
      </c>
      <c r="I385" t="s">
        <v>956</v>
      </c>
      <c r="J385" t="s">
        <v>975</v>
      </c>
      <c r="K385" t="s">
        <v>1058</v>
      </c>
      <c r="L385" t="s">
        <v>1279</v>
      </c>
      <c r="M385" t="s">
        <v>301</v>
      </c>
    </row>
    <row r="386" spans="1:13" x14ac:dyDescent="0.25">
      <c r="A386">
        <v>1678196</v>
      </c>
      <c r="B386" t="s">
        <v>340</v>
      </c>
      <c r="C386" t="s">
        <v>295</v>
      </c>
      <c r="D386" t="s">
        <v>378</v>
      </c>
      <c r="E386" t="s">
        <v>301</v>
      </c>
      <c r="F386" t="s">
        <v>379</v>
      </c>
      <c r="G386" t="s">
        <v>378</v>
      </c>
      <c r="H386" s="147">
        <v>41947</v>
      </c>
      <c r="I386" t="s">
        <v>952</v>
      </c>
      <c r="J386" t="s">
        <v>959</v>
      </c>
      <c r="K386" t="s">
        <v>1021</v>
      </c>
      <c r="L386" t="s">
        <v>1030</v>
      </c>
      <c r="M386" t="s">
        <v>301</v>
      </c>
    </row>
    <row r="387" spans="1:13" x14ac:dyDescent="0.25">
      <c r="A387">
        <v>1678230</v>
      </c>
      <c r="B387" t="s">
        <v>294</v>
      </c>
      <c r="C387" t="s">
        <v>295</v>
      </c>
      <c r="D387" t="s">
        <v>534</v>
      </c>
      <c r="F387" t="s">
        <v>437</v>
      </c>
      <c r="G387" t="s">
        <v>534</v>
      </c>
      <c r="H387" s="147">
        <v>41950</v>
      </c>
      <c r="I387" t="s">
        <v>1009</v>
      </c>
      <c r="J387" t="s">
        <v>959</v>
      </c>
      <c r="K387" t="s">
        <v>1021</v>
      </c>
      <c r="L387" t="s">
        <v>1132</v>
      </c>
      <c r="M387" t="s">
        <v>301</v>
      </c>
    </row>
    <row r="388" spans="1:13" x14ac:dyDescent="0.25">
      <c r="A388">
        <v>1453444</v>
      </c>
      <c r="B388" t="s">
        <v>294</v>
      </c>
      <c r="C388" t="s">
        <v>306</v>
      </c>
      <c r="D388" t="s">
        <v>436</v>
      </c>
      <c r="F388" t="s">
        <v>437</v>
      </c>
      <c r="G388" t="s">
        <v>438</v>
      </c>
      <c r="H388" s="147">
        <v>39728</v>
      </c>
      <c r="I388" t="s">
        <v>1009</v>
      </c>
      <c r="J388" t="s">
        <v>975</v>
      </c>
      <c r="K388" t="s">
        <v>987</v>
      </c>
      <c r="L388" t="s">
        <v>1069</v>
      </c>
      <c r="M388" t="s">
        <v>349</v>
      </c>
    </row>
    <row r="389" spans="1:13" x14ac:dyDescent="0.25">
      <c r="A389">
        <v>1453450</v>
      </c>
      <c r="B389" t="s">
        <v>294</v>
      </c>
      <c r="C389" t="s">
        <v>295</v>
      </c>
      <c r="D389" t="s">
        <v>639</v>
      </c>
      <c r="F389" t="s">
        <v>437</v>
      </c>
      <c r="G389" t="s">
        <v>1722</v>
      </c>
      <c r="H389" s="147">
        <v>39115</v>
      </c>
      <c r="I389" s="150" t="s">
        <v>971</v>
      </c>
      <c r="J389" s="150" t="s">
        <v>971</v>
      </c>
      <c r="K389" s="146">
        <v>2007</v>
      </c>
      <c r="L389" s="146">
        <v>20207</v>
      </c>
      <c r="M389" t="s">
        <v>301</v>
      </c>
    </row>
    <row r="390" spans="1:13" x14ac:dyDescent="0.25">
      <c r="A390">
        <v>1393779</v>
      </c>
      <c r="B390" t="s">
        <v>340</v>
      </c>
      <c r="C390" t="s">
        <v>306</v>
      </c>
      <c r="D390" t="s">
        <v>1471</v>
      </c>
      <c r="E390" t="s">
        <v>1437</v>
      </c>
      <c r="F390" t="s">
        <v>1440</v>
      </c>
      <c r="G390" t="s">
        <v>1471</v>
      </c>
      <c r="H390" s="147">
        <v>39782</v>
      </c>
      <c r="I390" t="s">
        <v>1043</v>
      </c>
      <c r="J390" t="s">
        <v>959</v>
      </c>
      <c r="K390" t="s">
        <v>987</v>
      </c>
      <c r="L390" t="s">
        <v>1472</v>
      </c>
      <c r="M390" t="s">
        <v>349</v>
      </c>
    </row>
    <row r="391" spans="1:13" x14ac:dyDescent="0.25">
      <c r="A391">
        <v>1285086</v>
      </c>
      <c r="B391" t="s">
        <v>340</v>
      </c>
      <c r="C391" t="s">
        <v>306</v>
      </c>
      <c r="D391" t="s">
        <v>706</v>
      </c>
      <c r="E391" t="s">
        <v>1439</v>
      </c>
      <c r="F391" t="s">
        <v>1440</v>
      </c>
      <c r="G391" t="s">
        <v>706</v>
      </c>
      <c r="H391" s="147">
        <v>38530</v>
      </c>
      <c r="I391" t="s">
        <v>1020</v>
      </c>
      <c r="J391" t="s">
        <v>962</v>
      </c>
      <c r="K391" t="s">
        <v>1046</v>
      </c>
      <c r="L391" t="s">
        <v>1441</v>
      </c>
      <c r="M391" t="s">
        <v>349</v>
      </c>
    </row>
    <row r="392" spans="1:13" x14ac:dyDescent="0.25">
      <c r="A392">
        <v>1579151</v>
      </c>
      <c r="B392" t="s">
        <v>340</v>
      </c>
      <c r="C392" t="s">
        <v>295</v>
      </c>
      <c r="D392" t="s">
        <v>1543</v>
      </c>
      <c r="F392" t="s">
        <v>1544</v>
      </c>
      <c r="G392" t="s">
        <v>1543</v>
      </c>
      <c r="H392" s="147">
        <v>40210</v>
      </c>
      <c r="I392" t="s">
        <v>965</v>
      </c>
      <c r="J392" t="s">
        <v>971</v>
      </c>
      <c r="K392" t="s">
        <v>972</v>
      </c>
      <c r="L392" t="s">
        <v>1545</v>
      </c>
      <c r="M392" t="s">
        <v>301</v>
      </c>
    </row>
    <row r="393" spans="1:13" x14ac:dyDescent="0.25">
      <c r="A393">
        <v>1576305</v>
      </c>
      <c r="B393" t="s">
        <v>340</v>
      </c>
      <c r="C393" t="s">
        <v>295</v>
      </c>
      <c r="D393" t="s">
        <v>452</v>
      </c>
      <c r="F393" t="s">
        <v>453</v>
      </c>
      <c r="H393" s="147">
        <v>40906</v>
      </c>
      <c r="I393" t="s">
        <v>1003</v>
      </c>
      <c r="J393" t="s">
        <v>956</v>
      </c>
      <c r="K393" t="s">
        <v>980</v>
      </c>
      <c r="L393" t="s">
        <v>1079</v>
      </c>
      <c r="M393" t="s">
        <v>301</v>
      </c>
    </row>
    <row r="394" spans="1:13" x14ac:dyDescent="0.25">
      <c r="A394">
        <v>1673865</v>
      </c>
      <c r="B394" t="s">
        <v>340</v>
      </c>
      <c r="C394" t="s">
        <v>295</v>
      </c>
      <c r="D394" t="s">
        <v>805</v>
      </c>
      <c r="F394" t="s">
        <v>806</v>
      </c>
      <c r="G394" t="s">
        <v>807</v>
      </c>
      <c r="H394" s="147">
        <v>41868</v>
      </c>
      <c r="I394" t="s">
        <v>1011</v>
      </c>
      <c r="J394" t="s">
        <v>951</v>
      </c>
      <c r="K394" t="s">
        <v>1021</v>
      </c>
      <c r="L394" t="s">
        <v>1348</v>
      </c>
      <c r="M394" t="s">
        <v>301</v>
      </c>
    </row>
    <row r="395" spans="1:13" x14ac:dyDescent="0.25">
      <c r="A395">
        <v>1648248</v>
      </c>
      <c r="B395" t="s">
        <v>340</v>
      </c>
      <c r="C395" t="s">
        <v>295</v>
      </c>
      <c r="D395" t="s">
        <v>459</v>
      </c>
      <c r="F395" t="s">
        <v>605</v>
      </c>
      <c r="H395" s="147">
        <v>40983</v>
      </c>
      <c r="I395" t="s">
        <v>1071</v>
      </c>
      <c r="J395" t="s">
        <v>986</v>
      </c>
      <c r="K395" t="s">
        <v>1005</v>
      </c>
      <c r="L395" t="s">
        <v>1219</v>
      </c>
      <c r="M395" t="s">
        <v>301</v>
      </c>
    </row>
    <row r="396" spans="1:13" x14ac:dyDescent="0.25">
      <c r="A396">
        <v>1399448</v>
      </c>
      <c r="B396" t="s">
        <v>294</v>
      </c>
      <c r="C396" t="s">
        <v>306</v>
      </c>
      <c r="D396" t="s">
        <v>604</v>
      </c>
      <c r="F396" t="s">
        <v>605</v>
      </c>
      <c r="G396" t="s">
        <v>604</v>
      </c>
      <c r="H396" s="147">
        <v>39116</v>
      </c>
      <c r="I396" t="s">
        <v>986</v>
      </c>
      <c r="J396" t="s">
        <v>971</v>
      </c>
      <c r="K396" t="s">
        <v>976</v>
      </c>
      <c r="L396" t="s">
        <v>1180</v>
      </c>
      <c r="M396" t="s">
        <v>349</v>
      </c>
    </row>
    <row r="397" spans="1:13" x14ac:dyDescent="0.25">
      <c r="A397">
        <v>1519326</v>
      </c>
      <c r="B397" t="s">
        <v>340</v>
      </c>
      <c r="C397" t="s">
        <v>306</v>
      </c>
      <c r="D397" t="s">
        <v>429</v>
      </c>
      <c r="F397" t="s">
        <v>771</v>
      </c>
      <c r="G397" t="s">
        <v>429</v>
      </c>
      <c r="H397" s="147">
        <v>40811</v>
      </c>
      <c r="I397" t="s">
        <v>1063</v>
      </c>
      <c r="J397" t="s">
        <v>983</v>
      </c>
      <c r="K397" t="s">
        <v>980</v>
      </c>
      <c r="L397" t="s">
        <v>1324</v>
      </c>
      <c r="M397" t="s">
        <v>349</v>
      </c>
    </row>
    <row r="398" spans="1:13" x14ac:dyDescent="0.25">
      <c r="A398">
        <v>1461836</v>
      </c>
      <c r="B398" t="s">
        <v>294</v>
      </c>
      <c r="C398" t="s">
        <v>306</v>
      </c>
      <c r="D398" t="s">
        <v>937</v>
      </c>
      <c r="F398" t="s">
        <v>936</v>
      </c>
      <c r="G398" t="s">
        <v>937</v>
      </c>
      <c r="H398" s="147">
        <v>39746</v>
      </c>
      <c r="I398" t="s">
        <v>1063</v>
      </c>
      <c r="J398" t="s">
        <v>975</v>
      </c>
      <c r="K398" t="s">
        <v>987</v>
      </c>
      <c r="L398" t="s">
        <v>1506</v>
      </c>
      <c r="M398" t="s">
        <v>349</v>
      </c>
    </row>
    <row r="399" spans="1:13" x14ac:dyDescent="0.25">
      <c r="A399">
        <v>1721817</v>
      </c>
      <c r="B399" t="s">
        <v>340</v>
      </c>
      <c r="C399" t="s">
        <v>295</v>
      </c>
      <c r="D399" t="s">
        <v>395</v>
      </c>
      <c r="F399" t="s">
        <v>640</v>
      </c>
      <c r="G399" t="s">
        <v>395</v>
      </c>
      <c r="H399" s="147">
        <v>42573</v>
      </c>
      <c r="I399" t="s">
        <v>989</v>
      </c>
      <c r="J399" t="s">
        <v>1009</v>
      </c>
      <c r="K399" t="s">
        <v>1155</v>
      </c>
      <c r="L399" t="s">
        <v>1228</v>
      </c>
      <c r="M399" t="s">
        <v>301</v>
      </c>
    </row>
    <row r="400" spans="1:13" x14ac:dyDescent="0.25">
      <c r="A400">
        <v>1648156</v>
      </c>
      <c r="B400" t="s">
        <v>294</v>
      </c>
      <c r="C400" t="s">
        <v>295</v>
      </c>
      <c r="D400" t="s">
        <v>639</v>
      </c>
      <c r="F400" t="s">
        <v>640</v>
      </c>
      <c r="H400" s="147">
        <v>41676</v>
      </c>
      <c r="I400" t="s">
        <v>962</v>
      </c>
      <c r="J400" t="s">
        <v>971</v>
      </c>
      <c r="K400" t="s">
        <v>1021</v>
      </c>
      <c r="L400" t="s">
        <v>1205</v>
      </c>
      <c r="M400" t="s">
        <v>301</v>
      </c>
    </row>
    <row r="401" spans="1:13" x14ac:dyDescent="0.25">
      <c r="A401">
        <v>1746132</v>
      </c>
      <c r="B401" t="s">
        <v>340</v>
      </c>
      <c r="C401" t="s">
        <v>306</v>
      </c>
      <c r="D401" t="s">
        <v>552</v>
      </c>
      <c r="F401" t="s">
        <v>640</v>
      </c>
      <c r="G401" t="s">
        <v>552</v>
      </c>
      <c r="H401" s="147">
        <v>42584</v>
      </c>
      <c r="I401" s="146">
        <v>22</v>
      </c>
      <c r="J401" s="146">
        <v>8</v>
      </c>
      <c r="K401" s="146">
        <v>2016</v>
      </c>
      <c r="L401" s="146">
        <v>220816</v>
      </c>
      <c r="M401" t="s">
        <v>349</v>
      </c>
    </row>
    <row r="402" spans="1:13" x14ac:dyDescent="0.25">
      <c r="A402">
        <v>1694780</v>
      </c>
      <c r="B402" t="s">
        <v>340</v>
      </c>
      <c r="C402" t="s">
        <v>295</v>
      </c>
      <c r="D402" t="s">
        <v>1453</v>
      </c>
      <c r="F402" t="s">
        <v>1653</v>
      </c>
      <c r="G402" t="s">
        <v>1453</v>
      </c>
      <c r="H402" s="147">
        <v>41826</v>
      </c>
      <c r="I402" t="s">
        <v>962</v>
      </c>
      <c r="J402" t="s">
        <v>1009</v>
      </c>
      <c r="K402" t="s">
        <v>1021</v>
      </c>
      <c r="L402" t="s">
        <v>1654</v>
      </c>
      <c r="M402" t="s">
        <v>301</v>
      </c>
    </row>
    <row r="403" spans="1:13" x14ac:dyDescent="0.25">
      <c r="A403">
        <v>1118106</v>
      </c>
      <c r="B403" t="s">
        <v>294</v>
      </c>
      <c r="C403" t="s">
        <v>306</v>
      </c>
      <c r="D403" t="s">
        <v>343</v>
      </c>
      <c r="F403" t="s">
        <v>408</v>
      </c>
      <c r="G403" t="s">
        <v>343</v>
      </c>
      <c r="H403" s="147">
        <v>38910</v>
      </c>
      <c r="I403" t="s">
        <v>956</v>
      </c>
      <c r="J403" t="s">
        <v>1009</v>
      </c>
      <c r="K403" t="s">
        <v>968</v>
      </c>
      <c r="L403" t="s">
        <v>1048</v>
      </c>
      <c r="M403" t="s">
        <v>349</v>
      </c>
    </row>
    <row r="404" spans="1:13" x14ac:dyDescent="0.25">
      <c r="A404">
        <v>748475</v>
      </c>
      <c r="B404" t="s">
        <v>409</v>
      </c>
      <c r="C404" t="s">
        <v>295</v>
      </c>
      <c r="D404" t="s">
        <v>672</v>
      </c>
      <c r="F404" t="s">
        <v>673</v>
      </c>
      <c r="G404" t="s">
        <v>672</v>
      </c>
      <c r="H404" s="147">
        <v>23144</v>
      </c>
      <c r="I404" t="s">
        <v>955</v>
      </c>
      <c r="J404" t="s">
        <v>979</v>
      </c>
      <c r="K404" t="s">
        <v>1240</v>
      </c>
      <c r="L404" t="s">
        <v>1241</v>
      </c>
      <c r="M404" t="s">
        <v>301</v>
      </c>
    </row>
    <row r="405" spans="1:13" x14ac:dyDescent="0.25">
      <c r="A405">
        <v>229671</v>
      </c>
      <c r="B405" t="s">
        <v>409</v>
      </c>
      <c r="C405" t="s">
        <v>295</v>
      </c>
      <c r="D405" t="s">
        <v>653</v>
      </c>
      <c r="F405" t="s">
        <v>670</v>
      </c>
      <c r="G405" t="s">
        <v>653</v>
      </c>
      <c r="H405" s="147">
        <v>34694</v>
      </c>
      <c r="I405" t="s">
        <v>978</v>
      </c>
      <c r="J405" t="s">
        <v>956</v>
      </c>
      <c r="K405" t="s">
        <v>1234</v>
      </c>
      <c r="L405" t="s">
        <v>1235</v>
      </c>
      <c r="M405" t="s">
        <v>301</v>
      </c>
    </row>
    <row r="406" spans="1:13" x14ac:dyDescent="0.25">
      <c r="A406">
        <v>491035</v>
      </c>
      <c r="B406" t="s">
        <v>409</v>
      </c>
      <c r="C406" t="s">
        <v>306</v>
      </c>
      <c r="D406" t="s">
        <v>300</v>
      </c>
      <c r="F406" t="s">
        <v>670</v>
      </c>
      <c r="G406" t="s">
        <v>300</v>
      </c>
      <c r="H406" s="147">
        <v>36566</v>
      </c>
      <c r="I406" t="s">
        <v>975</v>
      </c>
      <c r="J406" t="s">
        <v>971</v>
      </c>
      <c r="K406" t="s">
        <v>1238</v>
      </c>
      <c r="L406" t="s">
        <v>1239</v>
      </c>
      <c r="M406" t="s">
        <v>349</v>
      </c>
    </row>
    <row r="407" spans="1:13" x14ac:dyDescent="0.25">
      <c r="A407">
        <v>285900</v>
      </c>
      <c r="B407" t="s">
        <v>409</v>
      </c>
      <c r="C407" t="s">
        <v>418</v>
      </c>
      <c r="D407" t="s">
        <v>671</v>
      </c>
      <c r="F407" t="s">
        <v>670</v>
      </c>
      <c r="G407" t="s">
        <v>671</v>
      </c>
      <c r="H407" s="147">
        <v>23556</v>
      </c>
      <c r="I407" t="s">
        <v>1060</v>
      </c>
      <c r="J407" t="s">
        <v>962</v>
      </c>
      <c r="K407" t="s">
        <v>1236</v>
      </c>
      <c r="L407" t="s">
        <v>1237</v>
      </c>
      <c r="M407" t="s">
        <v>349</v>
      </c>
    </row>
    <row r="408" spans="1:13" x14ac:dyDescent="0.25">
      <c r="A408">
        <v>1339777</v>
      </c>
      <c r="B408" t="s">
        <v>340</v>
      </c>
      <c r="C408" t="s">
        <v>306</v>
      </c>
      <c r="D408" t="s">
        <v>1450</v>
      </c>
      <c r="E408" t="s">
        <v>375</v>
      </c>
      <c r="F408" t="s">
        <v>1451</v>
      </c>
      <c r="G408" t="s">
        <v>1450</v>
      </c>
      <c r="H408" s="147">
        <v>39637</v>
      </c>
      <c r="I408" t="s">
        <v>951</v>
      </c>
      <c r="J408" t="s">
        <v>1009</v>
      </c>
      <c r="K408" t="s">
        <v>987</v>
      </c>
      <c r="L408" t="s">
        <v>1452</v>
      </c>
      <c r="M408" t="s">
        <v>349</v>
      </c>
    </row>
    <row r="409" spans="1:13" x14ac:dyDescent="0.25">
      <c r="A409">
        <v>1482099</v>
      </c>
      <c r="B409" t="s">
        <v>340</v>
      </c>
      <c r="C409" t="s">
        <v>306</v>
      </c>
      <c r="D409" t="s">
        <v>537</v>
      </c>
      <c r="F409" t="s">
        <v>1451</v>
      </c>
      <c r="G409" t="s">
        <v>537</v>
      </c>
      <c r="H409" s="147">
        <v>40840</v>
      </c>
      <c r="I409" t="s">
        <v>1080</v>
      </c>
      <c r="J409" t="s">
        <v>975</v>
      </c>
      <c r="K409" t="s">
        <v>980</v>
      </c>
      <c r="L409" t="s">
        <v>1512</v>
      </c>
      <c r="M409" t="s">
        <v>349</v>
      </c>
    </row>
    <row r="410" spans="1:13" x14ac:dyDescent="0.25">
      <c r="A410">
        <v>1317908</v>
      </c>
      <c r="B410" t="s">
        <v>294</v>
      </c>
      <c r="C410" t="s">
        <v>306</v>
      </c>
      <c r="D410" t="s">
        <v>564</v>
      </c>
      <c r="F410" t="s">
        <v>1444</v>
      </c>
      <c r="G410" t="s">
        <v>564</v>
      </c>
      <c r="H410" s="147">
        <v>39854</v>
      </c>
      <c r="I410" t="s">
        <v>975</v>
      </c>
      <c r="J410" t="s">
        <v>971</v>
      </c>
      <c r="K410" t="s">
        <v>966</v>
      </c>
      <c r="L410" t="s">
        <v>1445</v>
      </c>
      <c r="M410" t="s">
        <v>349</v>
      </c>
    </row>
    <row r="411" spans="1:13" x14ac:dyDescent="0.25">
      <c r="A411">
        <v>1580118</v>
      </c>
      <c r="B411" t="s">
        <v>409</v>
      </c>
      <c r="C411" t="s">
        <v>418</v>
      </c>
      <c r="D411" t="s">
        <v>1547</v>
      </c>
      <c r="E411" t="s">
        <v>497</v>
      </c>
      <c r="F411" t="s">
        <v>1444</v>
      </c>
      <c r="G411" t="s">
        <v>1548</v>
      </c>
      <c r="H411" s="147">
        <v>27715</v>
      </c>
      <c r="I411" t="s">
        <v>1011</v>
      </c>
      <c r="J411" t="s">
        <v>959</v>
      </c>
      <c r="K411" t="s">
        <v>1012</v>
      </c>
      <c r="L411" t="s">
        <v>1549</v>
      </c>
      <c r="M411" t="s">
        <v>349</v>
      </c>
    </row>
    <row r="412" spans="1:13" x14ac:dyDescent="0.25">
      <c r="A412">
        <v>1633538</v>
      </c>
      <c r="B412" t="s">
        <v>340</v>
      </c>
      <c r="C412" t="s">
        <v>295</v>
      </c>
      <c r="D412" t="s">
        <v>916</v>
      </c>
      <c r="F412" t="s">
        <v>1569</v>
      </c>
      <c r="G412" t="s">
        <v>916</v>
      </c>
      <c r="H412" s="147">
        <v>39980</v>
      </c>
      <c r="I412" t="s">
        <v>964</v>
      </c>
      <c r="J412" t="s">
        <v>962</v>
      </c>
      <c r="K412" t="s">
        <v>966</v>
      </c>
      <c r="L412" t="s">
        <v>1570</v>
      </c>
      <c r="M412" t="s">
        <v>301</v>
      </c>
    </row>
    <row r="413" spans="1:13" x14ac:dyDescent="0.25">
      <c r="A413">
        <v>1343773</v>
      </c>
      <c r="B413" t="s">
        <v>409</v>
      </c>
      <c r="C413" t="s">
        <v>295</v>
      </c>
      <c r="D413" t="s">
        <v>752</v>
      </c>
      <c r="E413" t="s">
        <v>1456</v>
      </c>
      <c r="F413" t="s">
        <v>1457</v>
      </c>
      <c r="G413" t="s">
        <v>752</v>
      </c>
      <c r="H413" s="147">
        <v>36391</v>
      </c>
      <c r="I413" t="s">
        <v>974</v>
      </c>
      <c r="J413" t="s">
        <v>951</v>
      </c>
      <c r="K413" t="s">
        <v>1271</v>
      </c>
      <c r="L413" t="s">
        <v>1458</v>
      </c>
      <c r="M413" t="s">
        <v>301</v>
      </c>
    </row>
    <row r="414" spans="1:13" x14ac:dyDescent="0.25">
      <c r="A414">
        <v>1732515</v>
      </c>
      <c r="B414" t="s">
        <v>294</v>
      </c>
      <c r="C414" t="s">
        <v>306</v>
      </c>
      <c r="D414" t="s">
        <v>585</v>
      </c>
      <c r="F414" t="s">
        <v>586</v>
      </c>
      <c r="H414" s="147">
        <v>39155</v>
      </c>
      <c r="I414" t="s">
        <v>1025</v>
      </c>
      <c r="J414" t="s">
        <v>986</v>
      </c>
      <c r="K414" t="s">
        <v>976</v>
      </c>
      <c r="L414" t="s">
        <v>1166</v>
      </c>
      <c r="M414" t="s">
        <v>349</v>
      </c>
    </row>
    <row r="415" spans="1:13" x14ac:dyDescent="0.25">
      <c r="A415">
        <v>1195267</v>
      </c>
      <c r="B415" t="s">
        <v>294</v>
      </c>
      <c r="C415" t="s">
        <v>306</v>
      </c>
      <c r="D415" t="s">
        <v>1719</v>
      </c>
      <c r="E415" t="s">
        <v>1720</v>
      </c>
      <c r="F415" t="s">
        <v>586</v>
      </c>
      <c r="G415" t="s">
        <v>1719</v>
      </c>
      <c r="H415" s="147">
        <v>38638</v>
      </c>
      <c r="I415" s="146">
        <v>13</v>
      </c>
      <c r="J415" s="146">
        <v>10</v>
      </c>
      <c r="K415" s="146">
        <v>2005</v>
      </c>
      <c r="L415" s="146">
        <v>13102005</v>
      </c>
      <c r="M415" t="s">
        <v>349</v>
      </c>
    </row>
    <row r="416" spans="1:13" x14ac:dyDescent="0.25">
      <c r="A416">
        <v>812742</v>
      </c>
      <c r="B416" t="s">
        <v>409</v>
      </c>
      <c r="C416" t="s">
        <v>295</v>
      </c>
      <c r="D416" t="s">
        <v>1405</v>
      </c>
      <c r="E416" t="s">
        <v>363</v>
      </c>
      <c r="F416" t="s">
        <v>1406</v>
      </c>
      <c r="G416" t="s">
        <v>1405</v>
      </c>
      <c r="H416" s="147">
        <v>22431</v>
      </c>
      <c r="I416" t="s">
        <v>1043</v>
      </c>
      <c r="J416" t="s">
        <v>979</v>
      </c>
      <c r="K416" t="s">
        <v>1263</v>
      </c>
      <c r="L416" t="s">
        <v>1407</v>
      </c>
      <c r="M416" t="s">
        <v>301</v>
      </c>
    </row>
    <row r="417" spans="1:13" x14ac:dyDescent="0.25">
      <c r="A417">
        <v>50628</v>
      </c>
      <c r="B417" t="s">
        <v>294</v>
      </c>
      <c r="C417" t="s">
        <v>295</v>
      </c>
      <c r="D417" t="s">
        <v>296</v>
      </c>
      <c r="E417" t="s">
        <v>297</v>
      </c>
      <c r="F417" t="s">
        <v>298</v>
      </c>
      <c r="G417" t="s">
        <v>296</v>
      </c>
      <c r="H417" s="147">
        <v>34067</v>
      </c>
      <c r="I417" t="s">
        <v>951</v>
      </c>
      <c r="J417" t="s">
        <v>952</v>
      </c>
      <c r="K417" t="s">
        <v>953</v>
      </c>
      <c r="L417" t="s">
        <v>954</v>
      </c>
      <c r="M417" t="s">
        <v>301</v>
      </c>
    </row>
    <row r="418" spans="1:13" x14ac:dyDescent="0.25">
      <c r="A418">
        <v>1694698</v>
      </c>
      <c r="B418" t="s">
        <v>340</v>
      </c>
      <c r="C418" t="s">
        <v>306</v>
      </c>
      <c r="D418" t="s">
        <v>1633</v>
      </c>
      <c r="F418" t="s">
        <v>1630</v>
      </c>
      <c r="G418" t="s">
        <v>1633</v>
      </c>
      <c r="H418" s="147">
        <v>40091</v>
      </c>
      <c r="I418" t="s">
        <v>979</v>
      </c>
      <c r="J418" t="s">
        <v>975</v>
      </c>
      <c r="K418" t="s">
        <v>966</v>
      </c>
      <c r="L418" t="s">
        <v>1634</v>
      </c>
      <c r="M418" t="s">
        <v>349</v>
      </c>
    </row>
    <row r="419" spans="1:13" x14ac:dyDescent="0.25">
      <c r="A419">
        <v>1694689</v>
      </c>
      <c r="B419" t="s">
        <v>340</v>
      </c>
      <c r="C419" t="s">
        <v>295</v>
      </c>
      <c r="D419" t="s">
        <v>783</v>
      </c>
      <c r="F419" t="s">
        <v>1630</v>
      </c>
      <c r="G419" t="s">
        <v>783</v>
      </c>
      <c r="H419" s="147">
        <v>40857</v>
      </c>
      <c r="I419" t="s">
        <v>975</v>
      </c>
      <c r="J419" t="s">
        <v>959</v>
      </c>
      <c r="K419" t="s">
        <v>980</v>
      </c>
      <c r="L419" t="s">
        <v>1015</v>
      </c>
      <c r="M419" t="s">
        <v>301</v>
      </c>
    </row>
    <row r="420" spans="1:13" x14ac:dyDescent="0.25">
      <c r="A420">
        <v>1476737</v>
      </c>
      <c r="B420" t="s">
        <v>294</v>
      </c>
      <c r="C420" t="s">
        <v>295</v>
      </c>
      <c r="D420" t="s">
        <v>534</v>
      </c>
      <c r="F420" t="s">
        <v>616</v>
      </c>
      <c r="G420" t="s">
        <v>534</v>
      </c>
      <c r="H420" s="147">
        <v>40681</v>
      </c>
      <c r="I420" t="s">
        <v>970</v>
      </c>
      <c r="J420" t="s">
        <v>979</v>
      </c>
      <c r="K420" t="s">
        <v>980</v>
      </c>
      <c r="L420" t="s">
        <v>1189</v>
      </c>
      <c r="M420" t="s">
        <v>301</v>
      </c>
    </row>
    <row r="421" spans="1:13" x14ac:dyDescent="0.25">
      <c r="A421">
        <v>1514904</v>
      </c>
      <c r="B421" t="s">
        <v>409</v>
      </c>
      <c r="C421" t="s">
        <v>418</v>
      </c>
      <c r="D421" t="s">
        <v>685</v>
      </c>
      <c r="F421" t="s">
        <v>616</v>
      </c>
      <c r="G421" t="s">
        <v>685</v>
      </c>
      <c r="H421" s="147">
        <v>28744</v>
      </c>
      <c r="I421" t="s">
        <v>959</v>
      </c>
      <c r="J421" t="s">
        <v>983</v>
      </c>
      <c r="K421" t="s">
        <v>1127</v>
      </c>
      <c r="L421" t="s">
        <v>1254</v>
      </c>
      <c r="M421" t="s">
        <v>349</v>
      </c>
    </row>
    <row r="422" spans="1:13" x14ac:dyDescent="0.25">
      <c r="A422">
        <v>1642507</v>
      </c>
      <c r="B422" t="s">
        <v>340</v>
      </c>
      <c r="C422" t="s">
        <v>295</v>
      </c>
      <c r="D422" t="s">
        <v>395</v>
      </c>
      <c r="F422" t="s">
        <v>1575</v>
      </c>
      <c r="G422" t="s">
        <v>395</v>
      </c>
      <c r="H422" s="147">
        <v>41173</v>
      </c>
      <c r="I422" t="s">
        <v>1039</v>
      </c>
      <c r="J422" t="s">
        <v>983</v>
      </c>
      <c r="K422" t="s">
        <v>1005</v>
      </c>
      <c r="L422" t="s">
        <v>1576</v>
      </c>
      <c r="M422" t="s">
        <v>301</v>
      </c>
    </row>
    <row r="423" spans="1:13" x14ac:dyDescent="0.25">
      <c r="A423">
        <v>1649027</v>
      </c>
      <c r="B423" t="s">
        <v>340</v>
      </c>
      <c r="C423" t="s">
        <v>295</v>
      </c>
      <c r="D423" t="s">
        <v>639</v>
      </c>
      <c r="F423" t="s">
        <v>658</v>
      </c>
      <c r="G423" t="s">
        <v>639</v>
      </c>
      <c r="H423" s="147">
        <v>40839</v>
      </c>
      <c r="I423" t="s">
        <v>982</v>
      </c>
      <c r="J423" t="s">
        <v>975</v>
      </c>
      <c r="K423" t="s">
        <v>980</v>
      </c>
      <c r="L423" t="s">
        <v>1220</v>
      </c>
      <c r="M423" t="s">
        <v>301</v>
      </c>
    </row>
    <row r="424" spans="1:13" x14ac:dyDescent="0.25">
      <c r="A424">
        <v>1362168</v>
      </c>
      <c r="B424" t="s">
        <v>294</v>
      </c>
      <c r="C424" t="s">
        <v>306</v>
      </c>
      <c r="D424" t="s">
        <v>309</v>
      </c>
      <c r="E424" t="s">
        <v>381</v>
      </c>
      <c r="F424" t="s">
        <v>729</v>
      </c>
      <c r="G424" t="s">
        <v>309</v>
      </c>
      <c r="H424" s="147">
        <v>39899</v>
      </c>
      <c r="I424" t="s">
        <v>1020</v>
      </c>
      <c r="J424" t="s">
        <v>986</v>
      </c>
      <c r="K424" t="s">
        <v>966</v>
      </c>
      <c r="L424" t="s">
        <v>1294</v>
      </c>
      <c r="M424" t="s">
        <v>349</v>
      </c>
    </row>
    <row r="425" spans="1:13" x14ac:dyDescent="0.25">
      <c r="A425">
        <v>1689513</v>
      </c>
      <c r="B425" t="s">
        <v>340</v>
      </c>
      <c r="C425" t="s">
        <v>306</v>
      </c>
      <c r="D425" t="s">
        <v>314</v>
      </c>
      <c r="F425" t="s">
        <v>729</v>
      </c>
      <c r="G425" t="s">
        <v>314</v>
      </c>
      <c r="H425" s="147">
        <v>42272</v>
      </c>
      <c r="I425" t="s">
        <v>1063</v>
      </c>
      <c r="J425" t="s">
        <v>983</v>
      </c>
      <c r="K425" t="s">
        <v>1018</v>
      </c>
      <c r="L425" t="s">
        <v>1354</v>
      </c>
      <c r="M425" t="s">
        <v>349</v>
      </c>
    </row>
    <row r="426" spans="1:13" x14ac:dyDescent="0.25">
      <c r="A426">
        <v>1309283</v>
      </c>
      <c r="B426" t="s">
        <v>409</v>
      </c>
      <c r="C426" t="s">
        <v>299</v>
      </c>
      <c r="D426" t="s">
        <v>604</v>
      </c>
      <c r="F426" t="s">
        <v>1435</v>
      </c>
      <c r="G426" t="s">
        <v>604</v>
      </c>
      <c r="H426" s="147">
        <v>24976</v>
      </c>
      <c r="I426" t="s">
        <v>970</v>
      </c>
      <c r="J426" t="s">
        <v>979</v>
      </c>
      <c r="K426" t="s">
        <v>1399</v>
      </c>
      <c r="L426" t="s">
        <v>1442</v>
      </c>
      <c r="M426" t="s">
        <v>349</v>
      </c>
    </row>
    <row r="427" spans="1:13" x14ac:dyDescent="0.25">
      <c r="A427">
        <v>1739083</v>
      </c>
      <c r="B427" t="s">
        <v>340</v>
      </c>
      <c r="C427" t="s">
        <v>295</v>
      </c>
      <c r="D427" t="s">
        <v>362</v>
      </c>
      <c r="F427" t="s">
        <v>1435</v>
      </c>
      <c r="G427" t="s">
        <v>362</v>
      </c>
      <c r="H427" s="147">
        <v>41562</v>
      </c>
      <c r="I427" t="s">
        <v>1071</v>
      </c>
      <c r="J427" t="s">
        <v>975</v>
      </c>
      <c r="K427" t="s">
        <v>994</v>
      </c>
      <c r="L427" t="s">
        <v>1701</v>
      </c>
      <c r="M427" t="s">
        <v>301</v>
      </c>
    </row>
    <row r="428" spans="1:13" x14ac:dyDescent="0.25">
      <c r="A428">
        <v>1584664</v>
      </c>
      <c r="B428" t="s">
        <v>340</v>
      </c>
      <c r="C428" t="s">
        <v>295</v>
      </c>
      <c r="D428" t="s">
        <v>393</v>
      </c>
      <c r="F428" t="s">
        <v>1435</v>
      </c>
      <c r="G428" t="s">
        <v>393</v>
      </c>
      <c r="H428" s="147">
        <v>40734</v>
      </c>
      <c r="I428" t="s">
        <v>975</v>
      </c>
      <c r="J428" t="s">
        <v>1009</v>
      </c>
      <c r="K428" t="s">
        <v>980</v>
      </c>
      <c r="L428" t="s">
        <v>1552</v>
      </c>
      <c r="M428" t="s">
        <v>301</v>
      </c>
    </row>
    <row r="429" spans="1:13" x14ac:dyDescent="0.25">
      <c r="A429">
        <v>1397977</v>
      </c>
      <c r="B429" t="s">
        <v>340</v>
      </c>
      <c r="C429" t="s">
        <v>306</v>
      </c>
      <c r="D429" t="s">
        <v>1473</v>
      </c>
      <c r="F429" t="s">
        <v>1435</v>
      </c>
      <c r="G429" t="s">
        <v>1473</v>
      </c>
      <c r="H429" s="147">
        <v>39869</v>
      </c>
      <c r="I429" t="s">
        <v>1063</v>
      </c>
      <c r="J429" t="s">
        <v>971</v>
      </c>
      <c r="K429" t="s">
        <v>966</v>
      </c>
      <c r="L429" t="s">
        <v>1474</v>
      </c>
      <c r="M429" t="s">
        <v>349</v>
      </c>
    </row>
    <row r="430" spans="1:13" x14ac:dyDescent="0.25">
      <c r="A430">
        <v>1239113</v>
      </c>
      <c r="B430" t="s">
        <v>340</v>
      </c>
      <c r="C430" t="s">
        <v>306</v>
      </c>
      <c r="D430" t="s">
        <v>1434</v>
      </c>
      <c r="F430" t="s">
        <v>1435</v>
      </c>
      <c r="G430" t="s">
        <v>1434</v>
      </c>
      <c r="H430" s="147">
        <v>39031</v>
      </c>
      <c r="I430" t="s">
        <v>975</v>
      </c>
      <c r="J430" t="s">
        <v>959</v>
      </c>
      <c r="K430" t="s">
        <v>968</v>
      </c>
      <c r="L430" t="s">
        <v>1436</v>
      </c>
      <c r="M430" t="s">
        <v>349</v>
      </c>
    </row>
    <row r="431" spans="1:13" x14ac:dyDescent="0.25">
      <c r="A431">
        <v>1507982</v>
      </c>
      <c r="B431" t="s">
        <v>340</v>
      </c>
      <c r="C431" t="s">
        <v>295</v>
      </c>
      <c r="D431" t="s">
        <v>768</v>
      </c>
      <c r="F431" t="s">
        <v>769</v>
      </c>
      <c r="G431" t="s">
        <v>768</v>
      </c>
      <c r="H431" s="147">
        <v>40445</v>
      </c>
      <c r="I431" t="s">
        <v>1080</v>
      </c>
      <c r="J431" t="s">
        <v>983</v>
      </c>
      <c r="K431" t="s">
        <v>972</v>
      </c>
      <c r="L431" t="s">
        <v>1322</v>
      </c>
      <c r="M431" t="s">
        <v>301</v>
      </c>
    </row>
    <row r="432" spans="1:13" x14ac:dyDescent="0.25">
      <c r="A432">
        <v>1665154</v>
      </c>
      <c r="B432" t="s">
        <v>340</v>
      </c>
      <c r="C432" t="s">
        <v>295</v>
      </c>
      <c r="D432" t="s">
        <v>404</v>
      </c>
      <c r="F432" t="s">
        <v>945</v>
      </c>
      <c r="G432" t="s">
        <v>404</v>
      </c>
      <c r="H432" s="147">
        <v>41686</v>
      </c>
      <c r="I432" t="s">
        <v>964</v>
      </c>
      <c r="J432" t="s">
        <v>971</v>
      </c>
      <c r="K432" t="s">
        <v>1021</v>
      </c>
      <c r="L432" t="s">
        <v>1597</v>
      </c>
      <c r="M432" t="s">
        <v>301</v>
      </c>
    </row>
    <row r="433" spans="1:13" x14ac:dyDescent="0.25">
      <c r="A433">
        <v>1677097</v>
      </c>
      <c r="B433" t="s">
        <v>294</v>
      </c>
      <c r="C433" t="s">
        <v>306</v>
      </c>
      <c r="D433" t="s">
        <v>532</v>
      </c>
      <c r="F433" t="s">
        <v>533</v>
      </c>
      <c r="G433" t="s">
        <v>532</v>
      </c>
      <c r="H433" s="147">
        <v>41738</v>
      </c>
      <c r="I433" t="s">
        <v>983</v>
      </c>
      <c r="J433" t="s">
        <v>952</v>
      </c>
      <c r="K433" t="s">
        <v>1021</v>
      </c>
      <c r="L433" t="s">
        <v>1131</v>
      </c>
      <c r="M433" t="s">
        <v>349</v>
      </c>
    </row>
    <row r="434" spans="1:13" x14ac:dyDescent="0.25">
      <c r="A434">
        <v>1428273</v>
      </c>
      <c r="B434" t="s">
        <v>294</v>
      </c>
      <c r="C434" t="s">
        <v>295</v>
      </c>
      <c r="D434" t="s">
        <v>1491</v>
      </c>
      <c r="F434" t="s">
        <v>1492</v>
      </c>
      <c r="G434" t="s">
        <v>1491</v>
      </c>
      <c r="H434" s="147">
        <v>40175</v>
      </c>
      <c r="I434" t="s">
        <v>1060</v>
      </c>
      <c r="J434" t="s">
        <v>956</v>
      </c>
      <c r="K434" t="s">
        <v>966</v>
      </c>
      <c r="L434" t="s">
        <v>1493</v>
      </c>
      <c r="M434" t="s">
        <v>301</v>
      </c>
    </row>
    <row r="435" spans="1:13" x14ac:dyDescent="0.25">
      <c r="A435">
        <v>1398877</v>
      </c>
      <c r="B435" t="s">
        <v>294</v>
      </c>
      <c r="C435" t="s">
        <v>295</v>
      </c>
      <c r="D435" t="s">
        <v>324</v>
      </c>
      <c r="F435" t="s">
        <v>310</v>
      </c>
      <c r="G435" t="s">
        <v>324</v>
      </c>
      <c r="H435" s="147">
        <v>40869</v>
      </c>
      <c r="I435" t="s">
        <v>989</v>
      </c>
      <c r="J435" t="s">
        <v>959</v>
      </c>
      <c r="K435" t="s">
        <v>980</v>
      </c>
      <c r="L435" t="s">
        <v>990</v>
      </c>
      <c r="M435" t="s">
        <v>301</v>
      </c>
    </row>
    <row r="436" spans="1:13" x14ac:dyDescent="0.25">
      <c r="A436">
        <v>1260915</v>
      </c>
      <c r="B436" t="s">
        <v>294</v>
      </c>
      <c r="C436" t="s">
        <v>306</v>
      </c>
      <c r="D436" t="s">
        <v>309</v>
      </c>
      <c r="E436" t="s">
        <v>297</v>
      </c>
      <c r="F436" t="s">
        <v>310</v>
      </c>
      <c r="G436" t="s">
        <v>309</v>
      </c>
      <c r="H436" s="147">
        <v>39829</v>
      </c>
      <c r="I436" t="s">
        <v>964</v>
      </c>
      <c r="J436" t="s">
        <v>965</v>
      </c>
      <c r="K436" t="s">
        <v>966</v>
      </c>
      <c r="L436" t="s">
        <v>967</v>
      </c>
      <c r="M436" t="s">
        <v>349</v>
      </c>
    </row>
    <row r="437" spans="1:13" x14ac:dyDescent="0.25">
      <c r="A437">
        <v>1615944</v>
      </c>
      <c r="B437" t="s">
        <v>340</v>
      </c>
      <c r="C437" t="s">
        <v>295</v>
      </c>
      <c r="D437" t="s">
        <v>362</v>
      </c>
      <c r="E437" t="s">
        <v>363</v>
      </c>
      <c r="F437" t="s">
        <v>310</v>
      </c>
      <c r="G437" t="s">
        <v>362</v>
      </c>
      <c r="H437" s="147">
        <v>42144</v>
      </c>
      <c r="I437" t="s">
        <v>985</v>
      </c>
      <c r="J437" t="s">
        <v>979</v>
      </c>
      <c r="K437" t="s">
        <v>1018</v>
      </c>
      <c r="L437" t="s">
        <v>1019</v>
      </c>
      <c r="M437" t="s">
        <v>301</v>
      </c>
    </row>
    <row r="438" spans="1:13" x14ac:dyDescent="0.25">
      <c r="A438">
        <v>1636309</v>
      </c>
      <c r="B438" t="s">
        <v>294</v>
      </c>
      <c r="C438" t="s">
        <v>306</v>
      </c>
      <c r="D438" t="s">
        <v>366</v>
      </c>
      <c r="F438" t="s">
        <v>367</v>
      </c>
      <c r="G438" t="s">
        <v>366</v>
      </c>
      <c r="H438" s="147">
        <v>41178</v>
      </c>
      <c r="I438" t="s">
        <v>978</v>
      </c>
      <c r="J438" t="s">
        <v>983</v>
      </c>
      <c r="K438" t="s">
        <v>1005</v>
      </c>
      <c r="L438" t="s">
        <v>1023</v>
      </c>
      <c r="M438" t="s">
        <v>349</v>
      </c>
    </row>
    <row r="439" spans="1:13" x14ac:dyDescent="0.25">
      <c r="A439">
        <v>1676047</v>
      </c>
      <c r="B439" t="s">
        <v>340</v>
      </c>
      <c r="C439" t="s">
        <v>295</v>
      </c>
      <c r="D439" t="s">
        <v>660</v>
      </c>
      <c r="F439" t="s">
        <v>367</v>
      </c>
      <c r="G439" t="s">
        <v>660</v>
      </c>
      <c r="H439" s="147">
        <v>41286</v>
      </c>
      <c r="I439" t="s">
        <v>956</v>
      </c>
      <c r="J439" t="s">
        <v>965</v>
      </c>
      <c r="K439" t="s">
        <v>994</v>
      </c>
      <c r="L439" t="s">
        <v>1613</v>
      </c>
      <c r="M439" t="s">
        <v>301</v>
      </c>
    </row>
    <row r="440" spans="1:13" x14ac:dyDescent="0.25">
      <c r="A440">
        <v>1408864</v>
      </c>
      <c r="B440" t="s">
        <v>294</v>
      </c>
      <c r="C440" t="s">
        <v>306</v>
      </c>
      <c r="D440" t="s">
        <v>325</v>
      </c>
      <c r="F440" t="s">
        <v>326</v>
      </c>
      <c r="G440" t="s">
        <v>325</v>
      </c>
      <c r="H440" s="147">
        <v>40117</v>
      </c>
      <c r="I440" t="s">
        <v>991</v>
      </c>
      <c r="J440" t="s">
        <v>975</v>
      </c>
      <c r="K440" t="s">
        <v>966</v>
      </c>
      <c r="L440" t="s">
        <v>992</v>
      </c>
      <c r="M440" t="s">
        <v>349</v>
      </c>
    </row>
    <row r="441" spans="1:13" x14ac:dyDescent="0.25">
      <c r="A441">
        <v>1721203</v>
      </c>
      <c r="B441" t="s">
        <v>340</v>
      </c>
      <c r="C441" t="s">
        <v>306</v>
      </c>
      <c r="D441" t="s">
        <v>562</v>
      </c>
      <c r="F441" t="s">
        <v>563</v>
      </c>
      <c r="G441" t="s">
        <v>562</v>
      </c>
      <c r="H441" s="147">
        <v>42325</v>
      </c>
      <c r="I441" t="s">
        <v>1011</v>
      </c>
      <c r="J441" t="s">
        <v>959</v>
      </c>
      <c r="K441" t="s">
        <v>1018</v>
      </c>
      <c r="L441" t="s">
        <v>1151</v>
      </c>
      <c r="M441" t="s">
        <v>349</v>
      </c>
    </row>
    <row r="442" spans="1:13" x14ac:dyDescent="0.25">
      <c r="A442">
        <v>1715653</v>
      </c>
      <c r="B442" t="s">
        <v>340</v>
      </c>
      <c r="C442" t="s">
        <v>306</v>
      </c>
      <c r="D442" t="s">
        <v>839</v>
      </c>
      <c r="F442" t="s">
        <v>840</v>
      </c>
      <c r="G442" t="s">
        <v>839</v>
      </c>
      <c r="H442" s="147">
        <v>41175</v>
      </c>
      <c r="I442" t="s">
        <v>982</v>
      </c>
      <c r="J442" t="s">
        <v>983</v>
      </c>
      <c r="K442" t="s">
        <v>1005</v>
      </c>
      <c r="L442" t="s">
        <v>1101</v>
      </c>
      <c r="M442" t="s">
        <v>349</v>
      </c>
    </row>
    <row r="443" spans="1:13" x14ac:dyDescent="0.25">
      <c r="A443">
        <v>1724790</v>
      </c>
      <c r="B443" t="s">
        <v>340</v>
      </c>
      <c r="C443" t="s">
        <v>306</v>
      </c>
      <c r="D443" t="s">
        <v>846</v>
      </c>
      <c r="F443" t="s">
        <v>840</v>
      </c>
      <c r="G443" t="s">
        <v>846</v>
      </c>
      <c r="H443" s="147">
        <v>42220</v>
      </c>
      <c r="I443" t="s">
        <v>952</v>
      </c>
      <c r="J443" t="s">
        <v>951</v>
      </c>
      <c r="K443" t="s">
        <v>1018</v>
      </c>
      <c r="L443" t="s">
        <v>1380</v>
      </c>
      <c r="M443" t="s">
        <v>349</v>
      </c>
    </row>
    <row r="444" spans="1:13" x14ac:dyDescent="0.25">
      <c r="A444">
        <v>1715656</v>
      </c>
      <c r="B444" t="s">
        <v>340</v>
      </c>
      <c r="C444" t="s">
        <v>306</v>
      </c>
      <c r="D444" t="s">
        <v>842</v>
      </c>
      <c r="F444" t="s">
        <v>843</v>
      </c>
      <c r="G444" t="s">
        <v>842</v>
      </c>
      <c r="H444" s="147">
        <v>41619</v>
      </c>
      <c r="I444" t="s">
        <v>959</v>
      </c>
      <c r="J444" t="s">
        <v>956</v>
      </c>
      <c r="K444" t="s">
        <v>994</v>
      </c>
      <c r="L444" t="s">
        <v>1378</v>
      </c>
      <c r="M444" t="s">
        <v>349</v>
      </c>
    </row>
    <row r="445" spans="1:13" x14ac:dyDescent="0.25">
      <c r="A445">
        <v>492878</v>
      </c>
      <c r="B445" t="s">
        <v>340</v>
      </c>
      <c r="C445" t="s">
        <v>295</v>
      </c>
      <c r="D445" t="s">
        <v>704</v>
      </c>
      <c r="F445" t="s">
        <v>705</v>
      </c>
      <c r="G445" t="s">
        <v>704</v>
      </c>
      <c r="H445" s="147">
        <v>36205</v>
      </c>
      <c r="I445" t="s">
        <v>1025</v>
      </c>
      <c r="J445" t="s">
        <v>971</v>
      </c>
      <c r="K445" t="s">
        <v>1271</v>
      </c>
      <c r="L445" t="s">
        <v>1272</v>
      </c>
      <c r="M445" t="s">
        <v>301</v>
      </c>
    </row>
    <row r="446" spans="1:13" x14ac:dyDescent="0.25">
      <c r="A446">
        <v>1631975</v>
      </c>
      <c r="B446" t="s">
        <v>340</v>
      </c>
      <c r="C446" t="s">
        <v>306</v>
      </c>
      <c r="D446" t="s">
        <v>327</v>
      </c>
      <c r="F446" t="s">
        <v>796</v>
      </c>
      <c r="G446" t="s">
        <v>327</v>
      </c>
      <c r="H446" s="147">
        <v>40248</v>
      </c>
      <c r="I446" t="s">
        <v>959</v>
      </c>
      <c r="J446" t="s">
        <v>986</v>
      </c>
      <c r="K446" t="s">
        <v>972</v>
      </c>
      <c r="L446" t="s">
        <v>1341</v>
      </c>
      <c r="M446" t="s">
        <v>349</v>
      </c>
    </row>
    <row r="447" spans="1:13" x14ac:dyDescent="0.25">
      <c r="A447">
        <v>1519877</v>
      </c>
      <c r="B447" t="s">
        <v>409</v>
      </c>
      <c r="C447" t="s">
        <v>418</v>
      </c>
      <c r="D447" t="s">
        <v>686</v>
      </c>
      <c r="F447" t="s">
        <v>618</v>
      </c>
      <c r="G447" t="s">
        <v>686</v>
      </c>
      <c r="H447" s="147">
        <v>28062</v>
      </c>
      <c r="I447" t="s">
        <v>1003</v>
      </c>
      <c r="J447" t="s">
        <v>975</v>
      </c>
      <c r="K447" t="s">
        <v>1121</v>
      </c>
      <c r="L447" t="s">
        <v>1255</v>
      </c>
      <c r="M447" t="s">
        <v>349</v>
      </c>
    </row>
    <row r="448" spans="1:13" x14ac:dyDescent="0.25">
      <c r="A448">
        <v>1490761</v>
      </c>
      <c r="B448" t="s">
        <v>294</v>
      </c>
      <c r="C448" t="s">
        <v>306</v>
      </c>
      <c r="D448" t="s">
        <v>617</v>
      </c>
      <c r="F448" t="s">
        <v>618</v>
      </c>
      <c r="G448" t="s">
        <v>617</v>
      </c>
      <c r="H448" s="147">
        <v>39339</v>
      </c>
      <c r="I448" t="s">
        <v>1025</v>
      </c>
      <c r="J448" t="s">
        <v>983</v>
      </c>
      <c r="K448" t="s">
        <v>976</v>
      </c>
      <c r="L448" t="s">
        <v>1190</v>
      </c>
      <c r="M448" t="s">
        <v>349</v>
      </c>
    </row>
    <row r="449" spans="1:13" x14ac:dyDescent="0.25">
      <c r="A449">
        <v>1490762</v>
      </c>
      <c r="B449" t="s">
        <v>294</v>
      </c>
      <c r="C449" t="s">
        <v>306</v>
      </c>
      <c r="D449" t="s">
        <v>619</v>
      </c>
      <c r="F449" t="s">
        <v>618</v>
      </c>
      <c r="G449" t="s">
        <v>619</v>
      </c>
      <c r="H449" s="147">
        <v>40478</v>
      </c>
      <c r="I449" t="s">
        <v>1020</v>
      </c>
      <c r="J449" t="s">
        <v>975</v>
      </c>
      <c r="K449" t="s">
        <v>972</v>
      </c>
      <c r="L449" t="s">
        <v>1191</v>
      </c>
      <c r="M449" t="s">
        <v>349</v>
      </c>
    </row>
    <row r="450" spans="1:13" x14ac:dyDescent="0.25">
      <c r="A450">
        <v>1507985</v>
      </c>
      <c r="B450" t="s">
        <v>294</v>
      </c>
      <c r="C450" t="s">
        <v>306</v>
      </c>
      <c r="D450" t="s">
        <v>562</v>
      </c>
      <c r="F450" t="s">
        <v>723</v>
      </c>
      <c r="G450" t="s">
        <v>562</v>
      </c>
      <c r="H450" s="147">
        <v>40431</v>
      </c>
      <c r="I450" t="s">
        <v>975</v>
      </c>
      <c r="J450" t="s">
        <v>983</v>
      </c>
      <c r="K450" t="s">
        <v>972</v>
      </c>
      <c r="L450" t="s">
        <v>1323</v>
      </c>
      <c r="M450" t="s">
        <v>349</v>
      </c>
    </row>
    <row r="451" spans="1:13" x14ac:dyDescent="0.25">
      <c r="A451">
        <v>1302286</v>
      </c>
      <c r="B451" t="s">
        <v>340</v>
      </c>
      <c r="C451" t="s">
        <v>306</v>
      </c>
      <c r="D451" t="s">
        <v>722</v>
      </c>
      <c r="F451" t="s">
        <v>723</v>
      </c>
      <c r="G451" t="s">
        <v>722</v>
      </c>
      <c r="H451" s="147">
        <v>38777</v>
      </c>
      <c r="I451" t="s">
        <v>965</v>
      </c>
      <c r="J451" t="s">
        <v>986</v>
      </c>
      <c r="K451" t="s">
        <v>968</v>
      </c>
      <c r="L451" t="s">
        <v>1289</v>
      </c>
      <c r="M451" t="s">
        <v>349</v>
      </c>
    </row>
    <row r="452" spans="1:13" x14ac:dyDescent="0.25">
      <c r="A452">
        <v>1596110</v>
      </c>
      <c r="B452" t="s">
        <v>294</v>
      </c>
      <c r="C452" t="s">
        <v>295</v>
      </c>
      <c r="D452" t="s">
        <v>404</v>
      </c>
      <c r="F452" t="s">
        <v>627</v>
      </c>
      <c r="H452" s="147">
        <v>41037</v>
      </c>
      <c r="I452" t="s">
        <v>951</v>
      </c>
      <c r="J452" t="s">
        <v>979</v>
      </c>
      <c r="K452" t="s">
        <v>1005</v>
      </c>
      <c r="L452" t="s">
        <v>1197</v>
      </c>
      <c r="M452" t="s">
        <v>301</v>
      </c>
    </row>
    <row r="453" spans="1:13" x14ac:dyDescent="0.25">
      <c r="A453">
        <v>1429613</v>
      </c>
      <c r="B453" t="s">
        <v>340</v>
      </c>
      <c r="C453" t="s">
        <v>306</v>
      </c>
      <c r="D453" t="s">
        <v>649</v>
      </c>
      <c r="F453" t="s">
        <v>627</v>
      </c>
      <c r="G453" t="s">
        <v>649</v>
      </c>
      <c r="H453" s="147">
        <v>39802</v>
      </c>
      <c r="I453" t="s">
        <v>985</v>
      </c>
      <c r="J453" t="s">
        <v>956</v>
      </c>
      <c r="K453" t="s">
        <v>987</v>
      </c>
      <c r="L453" t="s">
        <v>1213</v>
      </c>
      <c r="M453" t="s">
        <v>349</v>
      </c>
    </row>
    <row r="454" spans="1:13" x14ac:dyDescent="0.25">
      <c r="A454">
        <v>1342762</v>
      </c>
      <c r="B454" t="s">
        <v>294</v>
      </c>
      <c r="C454" t="s">
        <v>295</v>
      </c>
      <c r="D454" t="s">
        <v>1453</v>
      </c>
      <c r="E454" t="s">
        <v>696</v>
      </c>
      <c r="F454" t="s">
        <v>1454</v>
      </c>
      <c r="G454" t="s">
        <v>1453</v>
      </c>
      <c r="H454" s="147">
        <v>39454</v>
      </c>
      <c r="I454" t="s">
        <v>1009</v>
      </c>
      <c r="J454" t="s">
        <v>965</v>
      </c>
      <c r="K454" t="s">
        <v>987</v>
      </c>
      <c r="L454" t="s">
        <v>1455</v>
      </c>
      <c r="M454" t="s">
        <v>301</v>
      </c>
    </row>
    <row r="455" spans="1:13" x14ac:dyDescent="0.25">
      <c r="A455">
        <v>1526428</v>
      </c>
      <c r="B455" t="s">
        <v>294</v>
      </c>
      <c r="C455" t="s">
        <v>295</v>
      </c>
      <c r="D455" t="s">
        <v>783</v>
      </c>
      <c r="F455" t="s">
        <v>1454</v>
      </c>
      <c r="G455" t="s">
        <v>783</v>
      </c>
      <c r="H455" s="147">
        <v>41300</v>
      </c>
      <c r="I455" t="s">
        <v>978</v>
      </c>
      <c r="J455" t="s">
        <v>965</v>
      </c>
      <c r="K455" t="s">
        <v>994</v>
      </c>
      <c r="L455" t="s">
        <v>1533</v>
      </c>
      <c r="M455" t="s">
        <v>301</v>
      </c>
    </row>
    <row r="456" spans="1:13" x14ac:dyDescent="0.25">
      <c r="A456">
        <v>1700886</v>
      </c>
      <c r="B456" t="s">
        <v>340</v>
      </c>
      <c r="C456" t="s">
        <v>306</v>
      </c>
      <c r="D456" t="s">
        <v>747</v>
      </c>
      <c r="E456" t="s">
        <v>381</v>
      </c>
      <c r="F456" t="s">
        <v>435</v>
      </c>
      <c r="G456" t="s">
        <v>747</v>
      </c>
      <c r="H456" s="147">
        <v>41697</v>
      </c>
      <c r="I456" s="146">
        <v>27</v>
      </c>
      <c r="J456" s="149" t="s">
        <v>971</v>
      </c>
      <c r="K456" s="146">
        <v>2014</v>
      </c>
      <c r="L456" s="150" t="s">
        <v>1714</v>
      </c>
      <c r="M456" t="s">
        <v>349</v>
      </c>
    </row>
    <row r="457" spans="1:13" x14ac:dyDescent="0.25">
      <c r="A457">
        <v>1665156</v>
      </c>
      <c r="B457" t="s">
        <v>340</v>
      </c>
      <c r="C457" t="s">
        <v>295</v>
      </c>
      <c r="D457" t="s">
        <v>459</v>
      </c>
      <c r="F457" t="s">
        <v>435</v>
      </c>
      <c r="G457" t="s">
        <v>459</v>
      </c>
      <c r="H457" s="147">
        <v>41420</v>
      </c>
      <c r="I457" t="s">
        <v>978</v>
      </c>
      <c r="J457" t="s">
        <v>979</v>
      </c>
      <c r="K457" t="s">
        <v>994</v>
      </c>
      <c r="L457" t="s">
        <v>1599</v>
      </c>
      <c r="M457" t="s">
        <v>301</v>
      </c>
    </row>
    <row r="458" spans="1:13" x14ac:dyDescent="0.25">
      <c r="A458">
        <v>1718622</v>
      </c>
      <c r="B458" t="s">
        <v>340</v>
      </c>
      <c r="C458" t="s">
        <v>306</v>
      </c>
      <c r="D458" t="s">
        <v>1674</v>
      </c>
      <c r="F458" t="s">
        <v>435</v>
      </c>
      <c r="G458" t="s">
        <v>1674</v>
      </c>
      <c r="H458" s="147">
        <v>42108</v>
      </c>
      <c r="I458" t="s">
        <v>1025</v>
      </c>
      <c r="J458" t="s">
        <v>952</v>
      </c>
      <c r="K458" t="s">
        <v>1018</v>
      </c>
      <c r="L458" t="s">
        <v>1675</v>
      </c>
      <c r="M458" t="s">
        <v>349</v>
      </c>
    </row>
    <row r="459" spans="1:13" x14ac:dyDescent="0.25">
      <c r="A459">
        <v>1633533</v>
      </c>
      <c r="B459" t="s">
        <v>294</v>
      </c>
      <c r="C459" t="s">
        <v>306</v>
      </c>
      <c r="D459" t="s">
        <v>314</v>
      </c>
      <c r="E459" t="s">
        <v>491</v>
      </c>
      <c r="F459" t="s">
        <v>435</v>
      </c>
      <c r="G459" t="s">
        <v>314</v>
      </c>
      <c r="H459" s="147">
        <v>41050</v>
      </c>
      <c r="I459" t="s">
        <v>1039</v>
      </c>
      <c r="J459" t="s">
        <v>979</v>
      </c>
      <c r="K459" t="s">
        <v>1005</v>
      </c>
      <c r="L459" t="s">
        <v>1077</v>
      </c>
      <c r="M459" t="s">
        <v>349</v>
      </c>
    </row>
    <row r="460" spans="1:13" x14ac:dyDescent="0.25">
      <c r="A460">
        <v>1631976</v>
      </c>
      <c r="B460" t="s">
        <v>294</v>
      </c>
      <c r="C460" t="s">
        <v>306</v>
      </c>
      <c r="D460" t="s">
        <v>426</v>
      </c>
      <c r="F460" t="s">
        <v>435</v>
      </c>
      <c r="G460" t="s">
        <v>426</v>
      </c>
      <c r="H460" s="147">
        <v>40614</v>
      </c>
      <c r="I460" t="s">
        <v>956</v>
      </c>
      <c r="J460" t="s">
        <v>986</v>
      </c>
      <c r="K460" t="s">
        <v>980</v>
      </c>
      <c r="L460" t="s">
        <v>1342</v>
      </c>
      <c r="M460" t="s">
        <v>349</v>
      </c>
    </row>
    <row r="461" spans="1:13" x14ac:dyDescent="0.25">
      <c r="A461">
        <v>1483896</v>
      </c>
      <c r="B461" t="s">
        <v>409</v>
      </c>
      <c r="C461" t="s">
        <v>295</v>
      </c>
      <c r="D461" t="s">
        <v>1534</v>
      </c>
      <c r="F461" t="s">
        <v>435</v>
      </c>
      <c r="G461" t="s">
        <v>1534</v>
      </c>
      <c r="H461" s="147">
        <v>29112</v>
      </c>
    </row>
    <row r="462" spans="1:13" x14ac:dyDescent="0.25">
      <c r="A462">
        <v>1608826</v>
      </c>
      <c r="B462" t="s">
        <v>340</v>
      </c>
      <c r="C462" t="s">
        <v>295</v>
      </c>
      <c r="D462" t="s">
        <v>573</v>
      </c>
      <c r="E462" t="s">
        <v>522</v>
      </c>
      <c r="F462" t="s">
        <v>435</v>
      </c>
      <c r="H462" s="147">
        <v>40096</v>
      </c>
      <c r="I462" t="s">
        <v>975</v>
      </c>
      <c r="J462" t="s">
        <v>975</v>
      </c>
      <c r="K462" t="s">
        <v>966</v>
      </c>
      <c r="L462" t="s">
        <v>1336</v>
      </c>
      <c r="M462" t="s">
        <v>301</v>
      </c>
    </row>
    <row r="463" spans="1:13" x14ac:dyDescent="0.25">
      <c r="A463">
        <v>1426552</v>
      </c>
      <c r="B463" t="s">
        <v>294</v>
      </c>
      <c r="C463" t="s">
        <v>295</v>
      </c>
      <c r="D463" t="s">
        <v>434</v>
      </c>
      <c r="F463" t="s">
        <v>435</v>
      </c>
      <c r="H463" s="147">
        <v>40996</v>
      </c>
      <c r="I463" t="s">
        <v>1060</v>
      </c>
      <c r="J463" t="s">
        <v>986</v>
      </c>
      <c r="K463" t="s">
        <v>1005</v>
      </c>
      <c r="L463" t="s">
        <v>1068</v>
      </c>
      <c r="M463" t="s">
        <v>301</v>
      </c>
    </row>
    <row r="464" spans="1:13" x14ac:dyDescent="0.25">
      <c r="A464">
        <v>1610432</v>
      </c>
      <c r="B464" t="s">
        <v>340</v>
      </c>
      <c r="C464" t="s">
        <v>306</v>
      </c>
      <c r="D464" t="s">
        <v>358</v>
      </c>
      <c r="F464" t="s">
        <v>359</v>
      </c>
      <c r="G464" t="s">
        <v>358</v>
      </c>
      <c r="H464" s="147">
        <v>41191</v>
      </c>
      <c r="I464" t="s">
        <v>983</v>
      </c>
      <c r="J464" t="s">
        <v>975</v>
      </c>
      <c r="K464" t="s">
        <v>1005</v>
      </c>
      <c r="L464" t="s">
        <v>1016</v>
      </c>
      <c r="M464" t="s">
        <v>349</v>
      </c>
    </row>
    <row r="465" spans="1:13" x14ac:dyDescent="0.25">
      <c r="A465">
        <v>1668754</v>
      </c>
      <c r="B465" t="s">
        <v>294</v>
      </c>
      <c r="C465" t="s">
        <v>306</v>
      </c>
      <c r="D465" t="s">
        <v>509</v>
      </c>
      <c r="F465" t="s">
        <v>510</v>
      </c>
      <c r="H465" s="147">
        <v>41241</v>
      </c>
      <c r="I465" t="s">
        <v>1060</v>
      </c>
      <c r="J465" t="s">
        <v>959</v>
      </c>
      <c r="K465" t="s">
        <v>1005</v>
      </c>
      <c r="L465" t="s">
        <v>1112</v>
      </c>
      <c r="M465" t="s">
        <v>349</v>
      </c>
    </row>
    <row r="466" spans="1:13" x14ac:dyDescent="0.25">
      <c r="A466">
        <v>1724782</v>
      </c>
      <c r="B466" t="s">
        <v>340</v>
      </c>
      <c r="C466" t="s">
        <v>306</v>
      </c>
      <c r="D466" t="s">
        <v>312</v>
      </c>
      <c r="F466" t="s">
        <v>1682</v>
      </c>
      <c r="G466" t="s">
        <v>312</v>
      </c>
      <c r="H466" s="147">
        <v>41024</v>
      </c>
      <c r="I466" t="s">
        <v>1063</v>
      </c>
      <c r="J466" t="s">
        <v>952</v>
      </c>
      <c r="K466" t="s">
        <v>1005</v>
      </c>
      <c r="L466" t="s">
        <v>1683</v>
      </c>
      <c r="M466" t="s">
        <v>349</v>
      </c>
    </row>
    <row r="467" spans="1:13" x14ac:dyDescent="0.25">
      <c r="A467">
        <v>1377270</v>
      </c>
      <c r="B467" t="s">
        <v>294</v>
      </c>
      <c r="C467" t="s">
        <v>306</v>
      </c>
      <c r="D467" t="s">
        <v>426</v>
      </c>
      <c r="F467" t="s">
        <v>431</v>
      </c>
      <c r="G467" t="s">
        <v>426</v>
      </c>
      <c r="H467" s="147">
        <v>39779</v>
      </c>
      <c r="I467" t="s">
        <v>1020</v>
      </c>
      <c r="J467" t="s">
        <v>959</v>
      </c>
      <c r="K467" t="s">
        <v>987</v>
      </c>
      <c r="L467" t="s">
        <v>1066</v>
      </c>
      <c r="M467" t="s">
        <v>349</v>
      </c>
    </row>
    <row r="468" spans="1:13" x14ac:dyDescent="0.25">
      <c r="A468">
        <v>1579588</v>
      </c>
      <c r="B468" t="s">
        <v>294</v>
      </c>
      <c r="C468" t="s">
        <v>295</v>
      </c>
      <c r="D468" t="s">
        <v>454</v>
      </c>
      <c r="F468" t="s">
        <v>431</v>
      </c>
      <c r="G468" t="s">
        <v>455</v>
      </c>
      <c r="H468" s="147">
        <v>40901</v>
      </c>
      <c r="I468" t="s">
        <v>1080</v>
      </c>
      <c r="J468" t="s">
        <v>956</v>
      </c>
      <c r="K468" t="s">
        <v>980</v>
      </c>
      <c r="L468" t="s">
        <v>1081</v>
      </c>
      <c r="M468" t="s">
        <v>301</v>
      </c>
    </row>
    <row r="469" spans="1:13" x14ac:dyDescent="0.25">
      <c r="A469">
        <v>760905</v>
      </c>
      <c r="B469" t="s">
        <v>294</v>
      </c>
      <c r="C469" t="s">
        <v>295</v>
      </c>
      <c r="D469" t="s">
        <v>1708</v>
      </c>
      <c r="E469" t="s">
        <v>381</v>
      </c>
      <c r="F469" t="s">
        <v>907</v>
      </c>
      <c r="G469" t="s">
        <v>1708</v>
      </c>
      <c r="H469" s="147">
        <v>37548</v>
      </c>
      <c r="I469" s="146">
        <v>19</v>
      </c>
      <c r="J469" s="149" t="s">
        <v>975</v>
      </c>
      <c r="K469" s="146">
        <v>2002</v>
      </c>
      <c r="L469" s="150" t="s">
        <v>1713</v>
      </c>
      <c r="M469" t="s">
        <v>301</v>
      </c>
    </row>
    <row r="470" spans="1:13" x14ac:dyDescent="0.25">
      <c r="A470">
        <v>894157</v>
      </c>
      <c r="B470" t="s">
        <v>294</v>
      </c>
      <c r="C470" t="s">
        <v>295</v>
      </c>
      <c r="D470" t="s">
        <v>548</v>
      </c>
      <c r="F470" t="s">
        <v>907</v>
      </c>
      <c r="G470" t="s">
        <v>548</v>
      </c>
      <c r="H470" s="147">
        <v>38428</v>
      </c>
      <c r="I470" t="s">
        <v>1011</v>
      </c>
      <c r="J470" t="s">
        <v>986</v>
      </c>
      <c r="K470" t="s">
        <v>1046</v>
      </c>
      <c r="L470" t="s">
        <v>1385</v>
      </c>
      <c r="M470" t="s">
        <v>301</v>
      </c>
    </row>
    <row r="471" spans="1:13" x14ac:dyDescent="0.25">
      <c r="A471">
        <v>1682353</v>
      </c>
      <c r="B471" t="s">
        <v>294</v>
      </c>
      <c r="C471" t="s">
        <v>306</v>
      </c>
      <c r="D471" t="s">
        <v>366</v>
      </c>
      <c r="F471" t="s">
        <v>644</v>
      </c>
      <c r="G471" t="s">
        <v>366</v>
      </c>
      <c r="H471" s="147">
        <v>41131</v>
      </c>
      <c r="I471" t="s">
        <v>975</v>
      </c>
      <c r="J471" t="s">
        <v>951</v>
      </c>
      <c r="K471" t="s">
        <v>1005</v>
      </c>
      <c r="L471" t="s">
        <v>1209</v>
      </c>
      <c r="M471" t="s">
        <v>349</v>
      </c>
    </row>
    <row r="472" spans="1:13" x14ac:dyDescent="0.25">
      <c r="A472">
        <v>1721241</v>
      </c>
      <c r="B472" t="s">
        <v>340</v>
      </c>
      <c r="C472" t="s">
        <v>295</v>
      </c>
      <c r="D472" t="s">
        <v>666</v>
      </c>
      <c r="F472" t="s">
        <v>644</v>
      </c>
      <c r="G472" t="s">
        <v>666</v>
      </c>
      <c r="H472" s="147">
        <v>41748</v>
      </c>
      <c r="I472" t="s">
        <v>974</v>
      </c>
      <c r="J472" t="s">
        <v>952</v>
      </c>
      <c r="K472" t="s">
        <v>1021</v>
      </c>
      <c r="L472" t="s">
        <v>1227</v>
      </c>
      <c r="M472" t="s">
        <v>301</v>
      </c>
    </row>
    <row r="473" spans="1:13" x14ac:dyDescent="0.25">
      <c r="A473">
        <v>1507981</v>
      </c>
      <c r="B473" t="s">
        <v>340</v>
      </c>
      <c r="C473" t="s">
        <v>295</v>
      </c>
      <c r="D473" t="s">
        <v>337</v>
      </c>
      <c r="F473" t="s">
        <v>545</v>
      </c>
      <c r="G473" t="s">
        <v>337</v>
      </c>
      <c r="H473" s="147">
        <v>41254</v>
      </c>
      <c r="I473" t="s">
        <v>959</v>
      </c>
      <c r="J473" t="s">
        <v>956</v>
      </c>
      <c r="K473" t="s">
        <v>1005</v>
      </c>
      <c r="L473" t="s">
        <v>1321</v>
      </c>
      <c r="M473" t="s">
        <v>301</v>
      </c>
    </row>
    <row r="474" spans="1:13" x14ac:dyDescent="0.25">
      <c r="A474">
        <v>1689392</v>
      </c>
      <c r="B474" t="s">
        <v>294</v>
      </c>
      <c r="C474" t="s">
        <v>295</v>
      </c>
      <c r="D474" t="s">
        <v>544</v>
      </c>
      <c r="F474" t="s">
        <v>545</v>
      </c>
      <c r="G474" t="s">
        <v>544</v>
      </c>
      <c r="H474" s="147">
        <v>42285</v>
      </c>
      <c r="I474" t="s">
        <v>951</v>
      </c>
      <c r="J474" t="s">
        <v>975</v>
      </c>
      <c r="K474" t="s">
        <v>1018</v>
      </c>
      <c r="L474" t="s">
        <v>1140</v>
      </c>
      <c r="M474" t="s">
        <v>301</v>
      </c>
    </row>
    <row r="475" spans="1:13" x14ac:dyDescent="0.25">
      <c r="A475">
        <v>1529787</v>
      </c>
      <c r="B475" t="s">
        <v>409</v>
      </c>
      <c r="C475" t="s">
        <v>306</v>
      </c>
      <c r="D475" t="s">
        <v>646</v>
      </c>
      <c r="E475" t="s">
        <v>396</v>
      </c>
      <c r="F475" t="s">
        <v>545</v>
      </c>
      <c r="G475" t="s">
        <v>646</v>
      </c>
      <c r="H475" s="147">
        <v>25346</v>
      </c>
      <c r="I475" t="s">
        <v>982</v>
      </c>
      <c r="J475" t="s">
        <v>979</v>
      </c>
      <c r="K475" t="s">
        <v>1056</v>
      </c>
      <c r="L475" t="s">
        <v>1326</v>
      </c>
      <c r="M475" t="s">
        <v>349</v>
      </c>
    </row>
    <row r="476" spans="1:13" x14ac:dyDescent="0.25">
      <c r="A476">
        <v>1409788</v>
      </c>
      <c r="B476" t="s">
        <v>294</v>
      </c>
      <c r="C476" t="s">
        <v>306</v>
      </c>
      <c r="D476" t="s">
        <v>463</v>
      </c>
      <c r="E476" t="s">
        <v>381</v>
      </c>
      <c r="F476" t="s">
        <v>740</v>
      </c>
      <c r="G476" t="s">
        <v>463</v>
      </c>
      <c r="H476" s="147">
        <v>38980</v>
      </c>
      <c r="I476" t="s">
        <v>985</v>
      </c>
      <c r="J476" t="s">
        <v>983</v>
      </c>
      <c r="K476" t="s">
        <v>968</v>
      </c>
      <c r="L476" t="s">
        <v>1301</v>
      </c>
      <c r="M476" t="s">
        <v>349</v>
      </c>
    </row>
    <row r="477" spans="1:13" x14ac:dyDescent="0.25">
      <c r="A477">
        <v>1480052</v>
      </c>
      <c r="B477" t="s">
        <v>294</v>
      </c>
      <c r="C477" t="s">
        <v>295</v>
      </c>
      <c r="D477" t="s">
        <v>755</v>
      </c>
      <c r="E477" t="s">
        <v>388</v>
      </c>
      <c r="F477" t="s">
        <v>740</v>
      </c>
      <c r="G477" t="s">
        <v>755</v>
      </c>
      <c r="H477" s="147">
        <v>39739</v>
      </c>
      <c r="I477" t="s">
        <v>970</v>
      </c>
      <c r="J477" t="s">
        <v>975</v>
      </c>
      <c r="K477" t="s">
        <v>987</v>
      </c>
      <c r="L477" t="s">
        <v>1311</v>
      </c>
      <c r="M477" t="s">
        <v>301</v>
      </c>
    </row>
    <row r="478" spans="1:13" x14ac:dyDescent="0.25">
      <c r="A478">
        <v>723398</v>
      </c>
      <c r="B478" t="s">
        <v>409</v>
      </c>
      <c r="C478" t="s">
        <v>295</v>
      </c>
      <c r="D478" t="s">
        <v>432</v>
      </c>
      <c r="E478" t="s">
        <v>568</v>
      </c>
      <c r="F478" t="s">
        <v>1403</v>
      </c>
      <c r="G478" t="s">
        <v>432</v>
      </c>
      <c r="H478" s="147">
        <v>31392</v>
      </c>
      <c r="I478" t="s">
        <v>959</v>
      </c>
      <c r="J478" t="s">
        <v>956</v>
      </c>
      <c r="K478" t="s">
        <v>1381</v>
      </c>
      <c r="L478" t="s">
        <v>1404</v>
      </c>
      <c r="M478" t="s">
        <v>301</v>
      </c>
    </row>
    <row r="479" spans="1:13" x14ac:dyDescent="0.25">
      <c r="A479">
        <v>1739891</v>
      </c>
      <c r="B479" t="s">
        <v>340</v>
      </c>
      <c r="C479" t="s">
        <v>295</v>
      </c>
      <c r="D479" t="s">
        <v>1704</v>
      </c>
      <c r="F479" t="s">
        <v>1705</v>
      </c>
      <c r="G479" t="s">
        <v>1704</v>
      </c>
      <c r="H479" s="147">
        <v>40749</v>
      </c>
      <c r="I479" t="s">
        <v>1063</v>
      </c>
      <c r="J479" t="s">
        <v>1009</v>
      </c>
      <c r="K479" t="s">
        <v>980</v>
      </c>
      <c r="L479" t="s">
        <v>1706</v>
      </c>
      <c r="M479" t="s">
        <v>301</v>
      </c>
    </row>
    <row r="480" spans="1:13" x14ac:dyDescent="0.25">
      <c r="A480">
        <v>1664457</v>
      </c>
      <c r="B480" t="s">
        <v>294</v>
      </c>
      <c r="C480" t="s">
        <v>306</v>
      </c>
      <c r="D480" t="s">
        <v>641</v>
      </c>
      <c r="F480" t="s">
        <v>642</v>
      </c>
      <c r="G480" t="s">
        <v>641</v>
      </c>
      <c r="H480" s="147">
        <v>41373</v>
      </c>
      <c r="I480" t="s">
        <v>983</v>
      </c>
      <c r="J480" t="s">
        <v>952</v>
      </c>
      <c r="K480" t="s">
        <v>994</v>
      </c>
      <c r="L480" t="s">
        <v>1207</v>
      </c>
      <c r="M480" t="s">
        <v>349</v>
      </c>
    </row>
    <row r="481" spans="1:13" x14ac:dyDescent="0.25">
      <c r="A481">
        <v>1659343</v>
      </c>
      <c r="B481" t="s">
        <v>340</v>
      </c>
      <c r="C481" t="s">
        <v>295</v>
      </c>
      <c r="D481" t="s">
        <v>506</v>
      </c>
      <c r="F481" t="s">
        <v>507</v>
      </c>
      <c r="G481" t="s">
        <v>506</v>
      </c>
      <c r="H481" s="147">
        <v>39945</v>
      </c>
      <c r="I481" t="s">
        <v>956</v>
      </c>
      <c r="J481" t="s">
        <v>979</v>
      </c>
      <c r="K481" t="s">
        <v>966</v>
      </c>
      <c r="L481" t="s">
        <v>1109</v>
      </c>
      <c r="M481" t="s">
        <v>301</v>
      </c>
    </row>
    <row r="482" spans="1:13" x14ac:dyDescent="0.25">
      <c r="A482">
        <v>1701814</v>
      </c>
      <c r="B482" t="s">
        <v>294</v>
      </c>
      <c r="C482" t="s">
        <v>295</v>
      </c>
      <c r="D482" t="s">
        <v>434</v>
      </c>
      <c r="F482" t="s">
        <v>547</v>
      </c>
      <c r="G482" t="s">
        <v>434</v>
      </c>
      <c r="H482" s="147">
        <v>41658</v>
      </c>
      <c r="I482" t="s">
        <v>974</v>
      </c>
      <c r="J482" t="s">
        <v>965</v>
      </c>
      <c r="K482" t="s">
        <v>1021</v>
      </c>
      <c r="L482" t="s">
        <v>1142</v>
      </c>
      <c r="M482" t="s">
        <v>301</v>
      </c>
    </row>
    <row r="483" spans="1:13" x14ac:dyDescent="0.25">
      <c r="A483">
        <v>1659338</v>
      </c>
      <c r="B483" t="s">
        <v>409</v>
      </c>
      <c r="C483" t="s">
        <v>306</v>
      </c>
      <c r="D483" t="s">
        <v>496</v>
      </c>
      <c r="E483" t="s">
        <v>497</v>
      </c>
      <c r="F483" t="s">
        <v>498</v>
      </c>
      <c r="G483" t="s">
        <v>496</v>
      </c>
      <c r="H483" s="147">
        <v>32267</v>
      </c>
      <c r="I483" t="s">
        <v>952</v>
      </c>
      <c r="J483" t="s">
        <v>979</v>
      </c>
      <c r="K483" t="s">
        <v>1102</v>
      </c>
      <c r="L483" t="s">
        <v>1103</v>
      </c>
      <c r="M483" t="s">
        <v>349</v>
      </c>
    </row>
    <row r="484" spans="1:13" x14ac:dyDescent="0.25">
      <c r="A484">
        <v>1305056</v>
      </c>
      <c r="B484" t="s">
        <v>294</v>
      </c>
      <c r="C484" t="s">
        <v>306</v>
      </c>
      <c r="D484" t="s">
        <v>300</v>
      </c>
      <c r="F484" t="s">
        <v>1740</v>
      </c>
      <c r="G484" t="s">
        <v>300</v>
      </c>
      <c r="H484" s="147">
        <v>39037</v>
      </c>
      <c r="I484" t="s">
        <v>964</v>
      </c>
      <c r="J484" t="s">
        <v>959</v>
      </c>
      <c r="K484" t="s">
        <v>968</v>
      </c>
      <c r="L484" t="s">
        <v>969</v>
      </c>
      <c r="M484" t="s">
        <v>349</v>
      </c>
    </row>
    <row r="485" spans="1:13" x14ac:dyDescent="0.25">
      <c r="A485">
        <v>1271952</v>
      </c>
      <c r="B485" t="s">
        <v>294</v>
      </c>
      <c r="C485" t="s">
        <v>295</v>
      </c>
      <c r="D485" t="s">
        <v>575</v>
      </c>
      <c r="F485" t="s">
        <v>721</v>
      </c>
      <c r="G485" t="s">
        <v>575</v>
      </c>
      <c r="H485" s="147">
        <v>39500</v>
      </c>
      <c r="I485" t="s">
        <v>989</v>
      </c>
      <c r="J485" t="s">
        <v>971</v>
      </c>
      <c r="K485" t="s">
        <v>987</v>
      </c>
      <c r="L485" t="s">
        <v>1288</v>
      </c>
      <c r="M485" t="s">
        <v>301</v>
      </c>
    </row>
    <row r="486" spans="1:13" x14ac:dyDescent="0.25">
      <c r="A486">
        <v>1271951</v>
      </c>
      <c r="B486" t="s">
        <v>294</v>
      </c>
      <c r="C486" t="s">
        <v>306</v>
      </c>
      <c r="D486" t="s">
        <v>720</v>
      </c>
      <c r="E486" t="s">
        <v>301</v>
      </c>
      <c r="F486" t="s">
        <v>721</v>
      </c>
      <c r="G486" t="s">
        <v>720</v>
      </c>
      <c r="H486" s="147">
        <v>38721</v>
      </c>
      <c r="I486" t="s">
        <v>952</v>
      </c>
      <c r="J486" t="s">
        <v>965</v>
      </c>
      <c r="K486" t="s">
        <v>968</v>
      </c>
      <c r="L486" t="s">
        <v>1287</v>
      </c>
      <c r="M486" t="s">
        <v>349</v>
      </c>
    </row>
    <row r="487" spans="1:13" x14ac:dyDescent="0.25">
      <c r="A487">
        <v>1406705</v>
      </c>
      <c r="B487" t="s">
        <v>294</v>
      </c>
      <c r="C487" t="s">
        <v>295</v>
      </c>
      <c r="D487" t="s">
        <v>737</v>
      </c>
      <c r="F487" t="s">
        <v>721</v>
      </c>
      <c r="G487" t="s">
        <v>737</v>
      </c>
      <c r="H487" s="147">
        <v>40889</v>
      </c>
      <c r="I487" t="s">
        <v>956</v>
      </c>
      <c r="J487" t="s">
        <v>956</v>
      </c>
      <c r="K487" t="s">
        <v>980</v>
      </c>
      <c r="L487" t="s">
        <v>1299</v>
      </c>
      <c r="M487" t="s">
        <v>301</v>
      </c>
    </row>
    <row r="488" spans="1:13" x14ac:dyDescent="0.25">
      <c r="A488">
        <v>1357174</v>
      </c>
      <c r="B488" t="s">
        <v>294</v>
      </c>
      <c r="C488" t="s">
        <v>418</v>
      </c>
      <c r="D488" t="s">
        <v>728</v>
      </c>
      <c r="E488" t="s">
        <v>357</v>
      </c>
      <c r="F488" t="s">
        <v>721</v>
      </c>
      <c r="G488" t="s">
        <v>728</v>
      </c>
      <c r="H488" s="147">
        <v>28045</v>
      </c>
      <c r="I488" t="s">
        <v>956</v>
      </c>
      <c r="J488" t="s">
        <v>975</v>
      </c>
      <c r="K488" t="s">
        <v>1121</v>
      </c>
      <c r="L488" t="s">
        <v>1293</v>
      </c>
      <c r="M488" t="s">
        <v>349</v>
      </c>
    </row>
    <row r="489" spans="1:13" x14ac:dyDescent="0.25">
      <c r="A489">
        <v>1678436</v>
      </c>
      <c r="B489" t="s">
        <v>340</v>
      </c>
      <c r="C489" t="s">
        <v>295</v>
      </c>
      <c r="D489" t="s">
        <v>594</v>
      </c>
      <c r="F489" t="s">
        <v>1618</v>
      </c>
      <c r="G489" t="s">
        <v>594</v>
      </c>
      <c r="H489" s="147">
        <v>41326</v>
      </c>
      <c r="I489" t="s">
        <v>1039</v>
      </c>
      <c r="J489" t="s">
        <v>971</v>
      </c>
      <c r="K489" t="s">
        <v>994</v>
      </c>
      <c r="L489" t="s">
        <v>1619</v>
      </c>
      <c r="M489" t="s">
        <v>301</v>
      </c>
    </row>
    <row r="490" spans="1:13" x14ac:dyDescent="0.25">
      <c r="A490">
        <v>1707719</v>
      </c>
      <c r="B490" t="s">
        <v>340</v>
      </c>
      <c r="C490" t="s">
        <v>295</v>
      </c>
      <c r="D490" t="s">
        <v>309</v>
      </c>
      <c r="F490" t="s">
        <v>1663</v>
      </c>
      <c r="G490" t="s">
        <v>309</v>
      </c>
      <c r="H490" s="147">
        <v>40056</v>
      </c>
      <c r="I490" t="s">
        <v>991</v>
      </c>
      <c r="J490" t="s">
        <v>951</v>
      </c>
      <c r="K490" t="s">
        <v>966</v>
      </c>
      <c r="L490" t="s">
        <v>1664</v>
      </c>
      <c r="M490" t="s">
        <v>301</v>
      </c>
    </row>
    <row r="491" spans="1:13" x14ac:dyDescent="0.25">
      <c r="A491">
        <v>1158728</v>
      </c>
      <c r="B491" t="s">
        <v>294</v>
      </c>
      <c r="C491" t="s">
        <v>306</v>
      </c>
      <c r="D491" t="s">
        <v>415</v>
      </c>
      <c r="F491" t="s">
        <v>416</v>
      </c>
      <c r="G491" t="s">
        <v>415</v>
      </c>
      <c r="H491" s="147">
        <v>38033</v>
      </c>
      <c r="I491" t="s">
        <v>964</v>
      </c>
      <c r="J491" t="s">
        <v>971</v>
      </c>
      <c r="K491" t="s">
        <v>1053</v>
      </c>
      <c r="L491" t="s">
        <v>1055</v>
      </c>
      <c r="M491" t="s">
        <v>349</v>
      </c>
    </row>
    <row r="492" spans="1:13" x14ac:dyDescent="0.25">
      <c r="A492">
        <v>1597176</v>
      </c>
      <c r="B492" t="s">
        <v>340</v>
      </c>
      <c r="C492" t="s">
        <v>295</v>
      </c>
      <c r="D492" t="s">
        <v>511</v>
      </c>
      <c r="F492" t="s">
        <v>782</v>
      </c>
      <c r="H492" s="147">
        <v>40558</v>
      </c>
      <c r="I492" t="s">
        <v>1071</v>
      </c>
      <c r="J492" t="s">
        <v>965</v>
      </c>
      <c r="K492" t="s">
        <v>980</v>
      </c>
      <c r="L492" t="s">
        <v>1332</v>
      </c>
      <c r="M492" t="s">
        <v>301</v>
      </c>
    </row>
    <row r="493" spans="1:13" x14ac:dyDescent="0.25">
      <c r="A493">
        <v>1640895</v>
      </c>
      <c r="B493" t="s">
        <v>294</v>
      </c>
      <c r="C493" t="s">
        <v>295</v>
      </c>
      <c r="D493" t="s">
        <v>480</v>
      </c>
      <c r="E493" t="s">
        <v>396</v>
      </c>
      <c r="F493" t="s">
        <v>481</v>
      </c>
      <c r="G493" t="s">
        <v>480</v>
      </c>
      <c r="H493" s="147">
        <v>41446</v>
      </c>
      <c r="I493" t="s">
        <v>1039</v>
      </c>
      <c r="J493" t="s">
        <v>962</v>
      </c>
      <c r="K493" t="s">
        <v>994</v>
      </c>
      <c r="L493" t="s">
        <v>1093</v>
      </c>
      <c r="M493" t="s">
        <v>301</v>
      </c>
    </row>
    <row r="494" spans="1:13" x14ac:dyDescent="0.25">
      <c r="A494">
        <v>1640898</v>
      </c>
      <c r="B494" t="s">
        <v>294</v>
      </c>
      <c r="C494" t="s">
        <v>306</v>
      </c>
      <c r="D494" t="s">
        <v>486</v>
      </c>
      <c r="E494" t="s">
        <v>487</v>
      </c>
      <c r="F494" t="s">
        <v>488</v>
      </c>
      <c r="G494" t="s">
        <v>486</v>
      </c>
      <c r="H494" s="147">
        <v>41386</v>
      </c>
      <c r="I494" t="s">
        <v>989</v>
      </c>
      <c r="J494" t="s">
        <v>952</v>
      </c>
      <c r="K494" t="s">
        <v>994</v>
      </c>
      <c r="L494" t="s">
        <v>1096</v>
      </c>
      <c r="M494" t="s">
        <v>349</v>
      </c>
    </row>
    <row r="495" spans="1:13" x14ac:dyDescent="0.25">
      <c r="A495">
        <v>882245</v>
      </c>
      <c r="B495" t="s">
        <v>294</v>
      </c>
      <c r="C495" t="s">
        <v>295</v>
      </c>
      <c r="D495" t="s">
        <v>404</v>
      </c>
      <c r="E495" t="s">
        <v>405</v>
      </c>
      <c r="F495" t="s">
        <v>406</v>
      </c>
      <c r="G495" t="s">
        <v>404</v>
      </c>
      <c r="H495" s="147">
        <v>31654</v>
      </c>
      <c r="I495" t="s">
        <v>1043</v>
      </c>
      <c r="J495" t="s">
        <v>951</v>
      </c>
      <c r="K495" t="s">
        <v>1044</v>
      </c>
      <c r="L495" t="s">
        <v>1045</v>
      </c>
      <c r="M495" t="s">
        <v>301</v>
      </c>
    </row>
    <row r="496" spans="1:13" x14ac:dyDescent="0.25">
      <c r="A496">
        <v>1646905</v>
      </c>
      <c r="B496" t="s">
        <v>294</v>
      </c>
      <c r="C496" t="s">
        <v>295</v>
      </c>
      <c r="D496" t="s">
        <v>404</v>
      </c>
      <c r="E496" t="s">
        <v>330</v>
      </c>
      <c r="F496" t="s">
        <v>406</v>
      </c>
      <c r="G496" t="s">
        <v>404</v>
      </c>
      <c r="H496" s="147">
        <v>41321</v>
      </c>
      <c r="I496" t="s">
        <v>964</v>
      </c>
      <c r="J496" t="s">
        <v>971</v>
      </c>
      <c r="K496" t="s">
        <v>994</v>
      </c>
      <c r="L496" t="s">
        <v>1099</v>
      </c>
      <c r="M496" t="s">
        <v>301</v>
      </c>
    </row>
    <row r="497" spans="1:13" x14ac:dyDescent="0.25">
      <c r="A497">
        <v>1688280</v>
      </c>
      <c r="B497" t="s">
        <v>294</v>
      </c>
      <c r="C497" t="s">
        <v>306</v>
      </c>
      <c r="D497" t="s">
        <v>412</v>
      </c>
      <c r="F497" t="s">
        <v>406</v>
      </c>
      <c r="G497" t="s">
        <v>412</v>
      </c>
      <c r="H497" s="147">
        <v>41856</v>
      </c>
      <c r="I497" t="s">
        <v>979</v>
      </c>
      <c r="J497" t="s">
        <v>951</v>
      </c>
      <c r="K497" t="s">
        <v>1021</v>
      </c>
      <c r="L497" t="s">
        <v>1135</v>
      </c>
      <c r="M497" t="s">
        <v>349</v>
      </c>
    </row>
    <row r="498" spans="1:13" x14ac:dyDescent="0.25">
      <c r="A498">
        <v>1740540</v>
      </c>
      <c r="B498" t="s">
        <v>409</v>
      </c>
      <c r="C498" t="s">
        <v>418</v>
      </c>
      <c r="D498" t="s">
        <v>1725</v>
      </c>
      <c r="F498" t="s">
        <v>406</v>
      </c>
      <c r="G498" t="s">
        <v>1725</v>
      </c>
      <c r="H498" s="147">
        <v>31861</v>
      </c>
      <c r="I498" s="150" t="s">
        <v>1063</v>
      </c>
      <c r="J498" s="150" t="s">
        <v>986</v>
      </c>
      <c r="K498" s="150" t="s">
        <v>1110</v>
      </c>
      <c r="L498" s="150" t="s">
        <v>1735</v>
      </c>
      <c r="M498" t="s">
        <v>349</v>
      </c>
    </row>
    <row r="499" spans="1:13" x14ac:dyDescent="0.25">
      <c r="A499">
        <v>1128355</v>
      </c>
      <c r="B499" t="s">
        <v>409</v>
      </c>
      <c r="C499" t="s">
        <v>299</v>
      </c>
      <c r="D499" t="s">
        <v>410</v>
      </c>
      <c r="E499" t="s">
        <v>357</v>
      </c>
      <c r="F499" t="s">
        <v>411</v>
      </c>
      <c r="G499" t="s">
        <v>410</v>
      </c>
      <c r="H499" s="147">
        <v>32552</v>
      </c>
      <c r="I499" t="s">
        <v>955</v>
      </c>
      <c r="J499" t="s">
        <v>971</v>
      </c>
      <c r="K499" t="s">
        <v>1049</v>
      </c>
      <c r="L499" t="s">
        <v>1050</v>
      </c>
      <c r="M499" t="s">
        <v>349</v>
      </c>
    </row>
    <row r="500" spans="1:13" x14ac:dyDescent="0.25">
      <c r="A500">
        <v>321766</v>
      </c>
      <c r="B500" t="s">
        <v>340</v>
      </c>
      <c r="C500" t="s">
        <v>306</v>
      </c>
      <c r="D500" t="s">
        <v>327</v>
      </c>
      <c r="F500" t="s">
        <v>698</v>
      </c>
      <c r="G500" t="s">
        <v>327</v>
      </c>
      <c r="H500" s="147">
        <v>34632</v>
      </c>
      <c r="I500" t="s">
        <v>1063</v>
      </c>
      <c r="J500" t="s">
        <v>975</v>
      </c>
      <c r="K500" t="s">
        <v>1234</v>
      </c>
      <c r="L500" t="s">
        <v>1266</v>
      </c>
      <c r="M500" t="s">
        <v>349</v>
      </c>
    </row>
    <row r="501" spans="1:13" x14ac:dyDescent="0.25">
      <c r="A501">
        <v>1250609</v>
      </c>
      <c r="B501" t="s">
        <v>294</v>
      </c>
      <c r="C501" t="s">
        <v>306</v>
      </c>
      <c r="D501" t="s">
        <v>424</v>
      </c>
      <c r="F501" t="s">
        <v>425</v>
      </c>
      <c r="G501" t="s">
        <v>424</v>
      </c>
      <c r="H501" s="147">
        <v>39372</v>
      </c>
      <c r="I501" t="s">
        <v>1011</v>
      </c>
      <c r="J501" t="s">
        <v>975</v>
      </c>
      <c r="K501" t="s">
        <v>976</v>
      </c>
      <c r="L501" t="s">
        <v>1062</v>
      </c>
      <c r="M501" t="s">
        <v>349</v>
      </c>
    </row>
    <row r="502" spans="1:13" x14ac:dyDescent="0.25">
      <c r="A502">
        <v>1403592</v>
      </c>
      <c r="B502" t="s">
        <v>340</v>
      </c>
      <c r="C502" t="s">
        <v>306</v>
      </c>
      <c r="D502" t="s">
        <v>1478</v>
      </c>
      <c r="F502" t="s">
        <v>1479</v>
      </c>
      <c r="G502" t="s">
        <v>1478</v>
      </c>
      <c r="H502" s="147">
        <v>39322</v>
      </c>
      <c r="I502" t="s">
        <v>1060</v>
      </c>
      <c r="J502" t="s">
        <v>951</v>
      </c>
      <c r="K502" t="s">
        <v>976</v>
      </c>
      <c r="L502" t="s">
        <v>1480</v>
      </c>
      <c r="M502" t="s">
        <v>349</v>
      </c>
    </row>
    <row r="503" spans="1:13" x14ac:dyDescent="0.25">
      <c r="A503">
        <v>1662504</v>
      </c>
      <c r="B503" t="s">
        <v>340</v>
      </c>
      <c r="C503" t="s">
        <v>306</v>
      </c>
      <c r="D503" t="s">
        <v>929</v>
      </c>
      <c r="E503" t="s">
        <v>522</v>
      </c>
      <c r="F503" t="s">
        <v>1584</v>
      </c>
      <c r="G503" t="s">
        <v>929</v>
      </c>
      <c r="H503" s="147">
        <v>38911</v>
      </c>
      <c r="I503" t="s">
        <v>955</v>
      </c>
      <c r="J503" t="s">
        <v>1009</v>
      </c>
      <c r="K503" t="s">
        <v>968</v>
      </c>
      <c r="L503" t="s">
        <v>1585</v>
      </c>
      <c r="M503" t="s">
        <v>349</v>
      </c>
    </row>
    <row r="504" spans="1:13" x14ac:dyDescent="0.25">
      <c r="A504">
        <v>1640890</v>
      </c>
      <c r="B504" t="s">
        <v>294</v>
      </c>
      <c r="C504" t="s">
        <v>306</v>
      </c>
      <c r="D504" t="s">
        <v>328</v>
      </c>
      <c r="F504" t="s">
        <v>470</v>
      </c>
      <c r="G504" t="s">
        <v>471</v>
      </c>
      <c r="H504" s="147">
        <v>41012</v>
      </c>
      <c r="I504" t="s">
        <v>955</v>
      </c>
      <c r="J504" t="s">
        <v>952</v>
      </c>
      <c r="K504" t="s">
        <v>1005</v>
      </c>
      <c r="L504" t="s">
        <v>1089</v>
      </c>
      <c r="M504" t="s">
        <v>349</v>
      </c>
    </row>
    <row r="505" spans="1:13" x14ac:dyDescent="0.25">
      <c r="A505">
        <v>1633532</v>
      </c>
      <c r="B505" t="s">
        <v>340</v>
      </c>
      <c r="C505" t="s">
        <v>306</v>
      </c>
      <c r="D505" t="s">
        <v>842</v>
      </c>
      <c r="F505" t="s">
        <v>470</v>
      </c>
      <c r="G505" t="s">
        <v>842</v>
      </c>
      <c r="H505" s="147">
        <v>40017</v>
      </c>
      <c r="I505" t="s">
        <v>982</v>
      </c>
      <c r="J505" t="s">
        <v>1009</v>
      </c>
      <c r="K505" t="s">
        <v>966</v>
      </c>
      <c r="L505" t="s">
        <v>1562</v>
      </c>
      <c r="M505" t="s">
        <v>349</v>
      </c>
    </row>
    <row r="506" spans="1:13" x14ac:dyDescent="0.25">
      <c r="A506">
        <v>1676966</v>
      </c>
      <c r="B506" t="s">
        <v>409</v>
      </c>
      <c r="C506" t="s">
        <v>295</v>
      </c>
      <c r="D506" t="s">
        <v>531</v>
      </c>
      <c r="E506" t="s">
        <v>357</v>
      </c>
      <c r="F506" t="s">
        <v>470</v>
      </c>
      <c r="G506" t="s">
        <v>531</v>
      </c>
      <c r="H506" s="147">
        <v>31642</v>
      </c>
      <c r="I506" t="s">
        <v>970</v>
      </c>
      <c r="J506" t="s">
        <v>951</v>
      </c>
      <c r="K506" t="s">
        <v>1044</v>
      </c>
      <c r="L506" t="s">
        <v>1130</v>
      </c>
      <c r="M506" t="s">
        <v>301</v>
      </c>
    </row>
    <row r="507" spans="1:13" x14ac:dyDescent="0.25">
      <c r="A507">
        <v>1633534</v>
      </c>
      <c r="B507" t="s">
        <v>340</v>
      </c>
      <c r="C507" t="s">
        <v>295</v>
      </c>
      <c r="D507" t="s">
        <v>378</v>
      </c>
      <c r="F507" t="s">
        <v>470</v>
      </c>
      <c r="G507" t="s">
        <v>378</v>
      </c>
      <c r="H507" s="147">
        <v>40635</v>
      </c>
      <c r="I507" t="s">
        <v>971</v>
      </c>
      <c r="J507" t="s">
        <v>952</v>
      </c>
      <c r="K507" t="s">
        <v>980</v>
      </c>
      <c r="L507" t="s">
        <v>1563</v>
      </c>
      <c r="M507" t="s">
        <v>301</v>
      </c>
    </row>
    <row r="508" spans="1:13" x14ac:dyDescent="0.25">
      <c r="A508">
        <v>1403593</v>
      </c>
      <c r="B508" t="s">
        <v>294</v>
      </c>
      <c r="C508" t="s">
        <v>295</v>
      </c>
      <c r="D508" t="s">
        <v>1481</v>
      </c>
      <c r="F508" t="s">
        <v>1482</v>
      </c>
      <c r="G508" t="s">
        <v>1483</v>
      </c>
      <c r="H508" s="147">
        <v>40053</v>
      </c>
      <c r="I508" t="s">
        <v>1060</v>
      </c>
      <c r="J508" t="s">
        <v>951</v>
      </c>
      <c r="K508" t="s">
        <v>966</v>
      </c>
      <c r="L508" t="s">
        <v>1484</v>
      </c>
      <c r="M508" t="s">
        <v>301</v>
      </c>
    </row>
    <row r="509" spans="1:13" x14ac:dyDescent="0.25">
      <c r="A509">
        <v>1721205</v>
      </c>
      <c r="B509" t="s">
        <v>294</v>
      </c>
      <c r="C509" t="s">
        <v>295</v>
      </c>
      <c r="D509" t="s">
        <v>360</v>
      </c>
      <c r="F509" t="s">
        <v>566</v>
      </c>
      <c r="G509" t="s">
        <v>360</v>
      </c>
      <c r="H509" s="147">
        <v>42156</v>
      </c>
      <c r="I509" t="s">
        <v>965</v>
      </c>
      <c r="J509" t="s">
        <v>962</v>
      </c>
      <c r="K509" t="s">
        <v>1018</v>
      </c>
      <c r="L509" t="s">
        <v>1153</v>
      </c>
      <c r="M509" t="s">
        <v>301</v>
      </c>
    </row>
    <row r="510" spans="1:13" x14ac:dyDescent="0.25">
      <c r="A510">
        <v>1396244</v>
      </c>
      <c r="B510" t="s">
        <v>294</v>
      </c>
      <c r="C510" t="s">
        <v>306</v>
      </c>
      <c r="D510" t="s">
        <v>602</v>
      </c>
      <c r="F510" t="s">
        <v>603</v>
      </c>
      <c r="G510" t="s">
        <v>602</v>
      </c>
      <c r="H510" s="147">
        <v>40489</v>
      </c>
      <c r="I510" t="s">
        <v>1009</v>
      </c>
      <c r="J510" t="s">
        <v>959</v>
      </c>
      <c r="K510" t="s">
        <v>972</v>
      </c>
      <c r="L510" t="s">
        <v>1179</v>
      </c>
      <c r="M510" t="s">
        <v>349</v>
      </c>
    </row>
    <row r="511" spans="1:13" x14ac:dyDescent="0.25">
      <c r="A511">
        <v>1708174</v>
      </c>
      <c r="B511" t="s">
        <v>294</v>
      </c>
      <c r="C511" t="s">
        <v>306</v>
      </c>
      <c r="D511" t="s">
        <v>552</v>
      </c>
      <c r="F511" t="s">
        <v>553</v>
      </c>
      <c r="G511" t="s">
        <v>552</v>
      </c>
      <c r="H511" s="147">
        <v>41340</v>
      </c>
      <c r="I511" t="s">
        <v>1009</v>
      </c>
      <c r="J511" t="s">
        <v>986</v>
      </c>
      <c r="K511" t="s">
        <v>994</v>
      </c>
      <c r="L511" t="s">
        <v>1010</v>
      </c>
      <c r="M511" t="s">
        <v>349</v>
      </c>
    </row>
    <row r="512" spans="1:13" x14ac:dyDescent="0.25">
      <c r="A512">
        <v>1732538</v>
      </c>
      <c r="B512" t="s">
        <v>294</v>
      </c>
      <c r="C512" t="s">
        <v>306</v>
      </c>
      <c r="D512" t="s">
        <v>587</v>
      </c>
      <c r="F512" t="s">
        <v>588</v>
      </c>
      <c r="H512" s="147">
        <v>41800</v>
      </c>
      <c r="I512" t="s">
        <v>975</v>
      </c>
      <c r="J512" t="s">
        <v>962</v>
      </c>
      <c r="K512" t="s">
        <v>1021</v>
      </c>
      <c r="L512" t="s">
        <v>1167</v>
      </c>
      <c r="M512" t="s">
        <v>349</v>
      </c>
    </row>
    <row r="513" spans="1:13" x14ac:dyDescent="0.25">
      <c r="A513">
        <v>1520404</v>
      </c>
      <c r="B513" t="s">
        <v>294</v>
      </c>
      <c r="C513" t="s">
        <v>306</v>
      </c>
      <c r="D513" t="s">
        <v>450</v>
      </c>
      <c r="F513" t="s">
        <v>451</v>
      </c>
      <c r="G513" t="s">
        <v>450</v>
      </c>
      <c r="H513" s="147">
        <v>40498</v>
      </c>
      <c r="I513" t="s">
        <v>964</v>
      </c>
      <c r="J513" t="s">
        <v>959</v>
      </c>
      <c r="K513" t="s">
        <v>972</v>
      </c>
      <c r="L513" t="s">
        <v>1078</v>
      </c>
      <c r="M513" t="s">
        <v>349</v>
      </c>
    </row>
    <row r="514" spans="1:13" x14ac:dyDescent="0.25">
      <c r="A514">
        <v>1659341</v>
      </c>
      <c r="B514" t="s">
        <v>294</v>
      </c>
      <c r="C514" t="s">
        <v>306</v>
      </c>
      <c r="D514" t="s">
        <v>504</v>
      </c>
      <c r="E514" t="s">
        <v>349</v>
      </c>
      <c r="F514" t="s">
        <v>451</v>
      </c>
      <c r="G514" t="s">
        <v>504</v>
      </c>
      <c r="H514" s="147">
        <v>41779</v>
      </c>
      <c r="I514" t="s">
        <v>985</v>
      </c>
      <c r="J514" t="s">
        <v>979</v>
      </c>
      <c r="K514" t="s">
        <v>1021</v>
      </c>
      <c r="L514" t="s">
        <v>1107</v>
      </c>
      <c r="M514" t="s">
        <v>349</v>
      </c>
    </row>
    <row r="515" spans="1:13" x14ac:dyDescent="0.25">
      <c r="A515">
        <v>1659340</v>
      </c>
      <c r="B515" t="s">
        <v>409</v>
      </c>
      <c r="C515" t="s">
        <v>295</v>
      </c>
      <c r="D515" t="s">
        <v>503</v>
      </c>
      <c r="E515" t="s">
        <v>388</v>
      </c>
      <c r="F515" t="s">
        <v>451</v>
      </c>
      <c r="G515" t="s">
        <v>503</v>
      </c>
      <c r="H515" s="147">
        <v>28865</v>
      </c>
      <c r="I515" t="s">
        <v>975</v>
      </c>
      <c r="J515" t="s">
        <v>965</v>
      </c>
      <c r="K515" t="s">
        <v>1105</v>
      </c>
      <c r="L515" t="s">
        <v>1106</v>
      </c>
      <c r="M515" t="s">
        <v>301</v>
      </c>
    </row>
    <row r="516" spans="1:13" x14ac:dyDescent="0.25">
      <c r="A516">
        <v>1160388</v>
      </c>
      <c r="B516" t="s">
        <v>340</v>
      </c>
      <c r="C516" t="s">
        <v>306</v>
      </c>
      <c r="D516" t="s">
        <v>412</v>
      </c>
      <c r="E516" t="s">
        <v>491</v>
      </c>
      <c r="F516" t="s">
        <v>1415</v>
      </c>
      <c r="G516" t="s">
        <v>412</v>
      </c>
      <c r="H516" s="147">
        <v>38800</v>
      </c>
      <c r="I516" t="s">
        <v>1080</v>
      </c>
      <c r="J516" t="s">
        <v>986</v>
      </c>
      <c r="K516" t="s">
        <v>968</v>
      </c>
      <c r="L516" t="s">
        <v>1424</v>
      </c>
      <c r="M516" t="s">
        <v>349</v>
      </c>
    </row>
    <row r="517" spans="1:13" x14ac:dyDescent="0.25">
      <c r="A517">
        <v>971762</v>
      </c>
      <c r="B517" t="s">
        <v>409</v>
      </c>
      <c r="C517" t="s">
        <v>295</v>
      </c>
      <c r="D517" t="s">
        <v>678</v>
      </c>
      <c r="E517" t="s">
        <v>391</v>
      </c>
      <c r="F517" t="s">
        <v>1415</v>
      </c>
      <c r="G517" t="s">
        <v>1416</v>
      </c>
      <c r="H517" s="147">
        <v>25742</v>
      </c>
      <c r="I517" t="s">
        <v>982</v>
      </c>
      <c r="J517" t="s">
        <v>962</v>
      </c>
      <c r="K517" t="s">
        <v>1417</v>
      </c>
      <c r="L517" t="s">
        <v>1418</v>
      </c>
      <c r="M517" t="s">
        <v>301</v>
      </c>
    </row>
    <row r="518" spans="1:13" x14ac:dyDescent="0.25">
      <c r="A518">
        <v>140337</v>
      </c>
      <c r="B518" t="s">
        <v>409</v>
      </c>
      <c r="C518" t="s">
        <v>295</v>
      </c>
      <c r="D518" t="s">
        <v>694</v>
      </c>
      <c r="F518" t="s">
        <v>695</v>
      </c>
      <c r="G518" t="s">
        <v>694</v>
      </c>
      <c r="H518" s="147">
        <v>22584</v>
      </c>
      <c r="I518" t="s">
        <v>1043</v>
      </c>
      <c r="J518" t="s">
        <v>975</v>
      </c>
      <c r="K518" t="s">
        <v>1263</v>
      </c>
      <c r="L518" t="s">
        <v>1264</v>
      </c>
      <c r="M518" t="s">
        <v>301</v>
      </c>
    </row>
    <row r="519" spans="1:13" x14ac:dyDescent="0.25">
      <c r="A519">
        <v>1689522</v>
      </c>
      <c r="B519" t="s">
        <v>409</v>
      </c>
      <c r="C519" t="s">
        <v>295</v>
      </c>
      <c r="D519" t="s">
        <v>822</v>
      </c>
      <c r="E519" t="s">
        <v>696</v>
      </c>
      <c r="F519" t="s">
        <v>764</v>
      </c>
      <c r="G519" t="s">
        <v>822</v>
      </c>
      <c r="H519" s="147">
        <v>31575</v>
      </c>
      <c r="I519" t="s">
        <v>956</v>
      </c>
      <c r="J519" t="s">
        <v>962</v>
      </c>
      <c r="K519" t="s">
        <v>1044</v>
      </c>
      <c r="L519" t="s">
        <v>1363</v>
      </c>
      <c r="M519" t="s">
        <v>301</v>
      </c>
    </row>
    <row r="520" spans="1:13" x14ac:dyDescent="0.25">
      <c r="A520">
        <v>1505992</v>
      </c>
      <c r="B520" t="s">
        <v>294</v>
      </c>
      <c r="C520" t="s">
        <v>306</v>
      </c>
      <c r="D520" t="s">
        <v>762</v>
      </c>
      <c r="E520" t="s">
        <v>763</v>
      </c>
      <c r="F520" t="s">
        <v>764</v>
      </c>
      <c r="G520" t="s">
        <v>762</v>
      </c>
      <c r="H520" s="147">
        <v>41012</v>
      </c>
      <c r="I520" t="s">
        <v>955</v>
      </c>
      <c r="J520" t="s">
        <v>952</v>
      </c>
      <c r="K520" t="s">
        <v>1005</v>
      </c>
      <c r="L520" t="s">
        <v>1089</v>
      </c>
      <c r="M520" t="s">
        <v>349</v>
      </c>
    </row>
    <row r="521" spans="1:13" x14ac:dyDescent="0.25">
      <c r="A521">
        <v>1523505</v>
      </c>
      <c r="B521" t="s">
        <v>294</v>
      </c>
      <c r="C521" t="s">
        <v>295</v>
      </c>
      <c r="D521" t="s">
        <v>772</v>
      </c>
      <c r="F521" t="s">
        <v>764</v>
      </c>
      <c r="H521" s="147">
        <v>41809</v>
      </c>
      <c r="I521" t="s">
        <v>974</v>
      </c>
      <c r="J521" t="s">
        <v>962</v>
      </c>
      <c r="K521" t="s">
        <v>1021</v>
      </c>
      <c r="L521" t="s">
        <v>1325</v>
      </c>
      <c r="M521" t="s">
        <v>301</v>
      </c>
    </row>
    <row r="522" spans="1:13" x14ac:dyDescent="0.25">
      <c r="A522">
        <v>1688678</v>
      </c>
      <c r="B522" t="s">
        <v>294</v>
      </c>
      <c r="C522" t="s">
        <v>295</v>
      </c>
      <c r="D522" t="s">
        <v>543</v>
      </c>
      <c r="F522" t="s">
        <v>518</v>
      </c>
      <c r="G522" t="s">
        <v>543</v>
      </c>
      <c r="H522" s="147">
        <v>41802</v>
      </c>
      <c r="I522" t="s">
        <v>956</v>
      </c>
      <c r="J522" t="s">
        <v>962</v>
      </c>
      <c r="K522" t="s">
        <v>1021</v>
      </c>
      <c r="L522" t="s">
        <v>1139</v>
      </c>
      <c r="M522" t="s">
        <v>301</v>
      </c>
    </row>
    <row r="523" spans="1:13" x14ac:dyDescent="0.25">
      <c r="A523">
        <v>1668764</v>
      </c>
      <c r="B523" t="s">
        <v>294</v>
      </c>
      <c r="C523" t="s">
        <v>295</v>
      </c>
      <c r="D523" t="s">
        <v>393</v>
      </c>
      <c r="F523" t="s">
        <v>518</v>
      </c>
      <c r="G523" t="s">
        <v>393</v>
      </c>
      <c r="H523" s="147">
        <v>41296</v>
      </c>
      <c r="I523" t="s">
        <v>989</v>
      </c>
      <c r="J523" t="s">
        <v>965</v>
      </c>
      <c r="K523" t="s">
        <v>994</v>
      </c>
      <c r="L523" t="s">
        <v>1117</v>
      </c>
      <c r="M523" t="s">
        <v>301</v>
      </c>
    </row>
    <row r="524" spans="1:13" x14ac:dyDescent="0.25">
      <c r="A524">
        <v>1402058</v>
      </c>
      <c r="B524" t="s">
        <v>294</v>
      </c>
      <c r="C524" t="s">
        <v>295</v>
      </c>
      <c r="D524" t="s">
        <v>354</v>
      </c>
      <c r="F524" t="s">
        <v>606</v>
      </c>
      <c r="G524" t="s">
        <v>354</v>
      </c>
      <c r="H524" s="147">
        <v>40797</v>
      </c>
      <c r="I524" t="s">
        <v>959</v>
      </c>
      <c r="J524" t="s">
        <v>983</v>
      </c>
      <c r="K524" t="s">
        <v>980</v>
      </c>
      <c r="L524" t="s">
        <v>1181</v>
      </c>
      <c r="M524" t="s">
        <v>301</v>
      </c>
    </row>
    <row r="525" spans="1:13" x14ac:dyDescent="0.25">
      <c r="A525">
        <v>1426966</v>
      </c>
      <c r="B525" t="s">
        <v>409</v>
      </c>
      <c r="C525" t="s">
        <v>418</v>
      </c>
      <c r="D525" t="s">
        <v>682</v>
      </c>
      <c r="F525" t="s">
        <v>606</v>
      </c>
      <c r="G525" t="s">
        <v>682</v>
      </c>
      <c r="H525" s="147">
        <v>30334</v>
      </c>
      <c r="I525" t="s">
        <v>970</v>
      </c>
      <c r="J525" t="s">
        <v>965</v>
      </c>
      <c r="K525" t="s">
        <v>1250</v>
      </c>
      <c r="L525" t="s">
        <v>1251</v>
      </c>
      <c r="M525" t="s">
        <v>349</v>
      </c>
    </row>
    <row r="526" spans="1:13" x14ac:dyDescent="0.25">
      <c r="A526">
        <v>1185700</v>
      </c>
      <c r="B526" t="s">
        <v>340</v>
      </c>
      <c r="C526" t="s">
        <v>295</v>
      </c>
      <c r="D526" t="s">
        <v>1430</v>
      </c>
      <c r="E526" t="s">
        <v>363</v>
      </c>
      <c r="F526" t="s">
        <v>1431</v>
      </c>
      <c r="G526" t="s">
        <v>746</v>
      </c>
      <c r="H526" s="147">
        <v>38661</v>
      </c>
      <c r="I526" t="s">
        <v>979</v>
      </c>
      <c r="J526" t="s">
        <v>959</v>
      </c>
      <c r="K526" t="s">
        <v>1046</v>
      </c>
      <c r="L526" t="s">
        <v>1432</v>
      </c>
      <c r="M526" t="s">
        <v>301</v>
      </c>
    </row>
    <row r="527" spans="1:13" x14ac:dyDescent="0.25">
      <c r="A527">
        <v>1616275</v>
      </c>
      <c r="B527" t="s">
        <v>294</v>
      </c>
      <c r="C527" t="s">
        <v>295</v>
      </c>
      <c r="D527" t="s">
        <v>932</v>
      </c>
      <c r="F527" t="s">
        <v>931</v>
      </c>
      <c r="G527" t="s">
        <v>932</v>
      </c>
      <c r="H527" s="147">
        <v>41227</v>
      </c>
      <c r="I527" t="s">
        <v>1025</v>
      </c>
      <c r="J527" t="s">
        <v>959</v>
      </c>
      <c r="K527" t="s">
        <v>1005</v>
      </c>
      <c r="L527" t="s">
        <v>1553</v>
      </c>
      <c r="M527" t="s">
        <v>301</v>
      </c>
    </row>
    <row r="528" spans="1:13" x14ac:dyDescent="0.25">
      <c r="A528">
        <v>1722421</v>
      </c>
      <c r="B528" t="s">
        <v>340</v>
      </c>
      <c r="C528" t="s">
        <v>306</v>
      </c>
      <c r="D528" t="s">
        <v>552</v>
      </c>
      <c r="E528" t="s">
        <v>1676</v>
      </c>
      <c r="F528" t="s">
        <v>931</v>
      </c>
      <c r="G528" t="s">
        <v>552</v>
      </c>
      <c r="H528" s="147">
        <v>42264</v>
      </c>
      <c r="I528" t="s">
        <v>1011</v>
      </c>
      <c r="J528" t="s">
        <v>983</v>
      </c>
      <c r="K528" t="s">
        <v>1018</v>
      </c>
      <c r="L528" t="s">
        <v>1677</v>
      </c>
      <c r="M528" t="s">
        <v>349</v>
      </c>
    </row>
    <row r="529" spans="1:13" x14ac:dyDescent="0.25">
      <c r="A529">
        <v>1317912</v>
      </c>
      <c r="B529" t="s">
        <v>340</v>
      </c>
      <c r="C529" t="s">
        <v>306</v>
      </c>
      <c r="D529" t="s">
        <v>747</v>
      </c>
      <c r="E529" t="s">
        <v>1448</v>
      </c>
      <c r="F529" t="s">
        <v>913</v>
      </c>
      <c r="G529" t="s">
        <v>747</v>
      </c>
      <c r="H529" s="147">
        <v>39827</v>
      </c>
      <c r="I529" t="s">
        <v>1025</v>
      </c>
      <c r="J529" t="s">
        <v>965</v>
      </c>
      <c r="K529" t="s">
        <v>966</v>
      </c>
      <c r="L529" t="s">
        <v>1449</v>
      </c>
      <c r="M529" t="s">
        <v>349</v>
      </c>
    </row>
    <row r="530" spans="1:13" x14ac:dyDescent="0.25">
      <c r="A530">
        <v>1317905</v>
      </c>
      <c r="B530" t="s">
        <v>409</v>
      </c>
      <c r="C530" t="s">
        <v>418</v>
      </c>
      <c r="D530" t="s">
        <v>521</v>
      </c>
      <c r="E530" t="s">
        <v>522</v>
      </c>
      <c r="F530" t="s">
        <v>913</v>
      </c>
      <c r="G530" t="s">
        <v>521</v>
      </c>
      <c r="H530" s="147">
        <v>24866</v>
      </c>
      <c r="I530" t="s">
        <v>1003</v>
      </c>
      <c r="J530" t="s">
        <v>965</v>
      </c>
      <c r="K530" t="s">
        <v>1399</v>
      </c>
      <c r="L530" t="s">
        <v>1443</v>
      </c>
      <c r="M530" t="s">
        <v>349</v>
      </c>
    </row>
    <row r="531" spans="1:13" x14ac:dyDescent="0.25">
      <c r="A531">
        <v>1211270</v>
      </c>
      <c r="B531" t="s">
        <v>294</v>
      </c>
      <c r="C531" t="s">
        <v>295</v>
      </c>
      <c r="D531" t="s">
        <v>404</v>
      </c>
      <c r="E531" t="s">
        <v>363</v>
      </c>
      <c r="F531" t="s">
        <v>913</v>
      </c>
      <c r="G531" t="s">
        <v>404</v>
      </c>
      <c r="H531" s="147">
        <v>39304</v>
      </c>
      <c r="I531" t="s">
        <v>975</v>
      </c>
      <c r="J531" t="s">
        <v>951</v>
      </c>
      <c r="K531" t="s">
        <v>976</v>
      </c>
      <c r="L531" t="s">
        <v>1433</v>
      </c>
      <c r="M531" t="s">
        <v>301</v>
      </c>
    </row>
    <row r="532" spans="1:13" x14ac:dyDescent="0.25">
      <c r="A532">
        <v>1164132</v>
      </c>
      <c r="B532" t="s">
        <v>294</v>
      </c>
      <c r="C532" t="s">
        <v>306</v>
      </c>
      <c r="D532" t="s">
        <v>914</v>
      </c>
      <c r="F532" t="s">
        <v>913</v>
      </c>
      <c r="G532" t="s">
        <v>914</v>
      </c>
      <c r="H532" s="147">
        <v>38701</v>
      </c>
      <c r="I532" t="s">
        <v>1071</v>
      </c>
      <c r="J532" t="s">
        <v>956</v>
      </c>
      <c r="K532" t="s">
        <v>1046</v>
      </c>
      <c r="L532" t="s">
        <v>1425</v>
      </c>
      <c r="M532" t="s">
        <v>349</v>
      </c>
    </row>
    <row r="533" spans="1:13" x14ac:dyDescent="0.25">
      <c r="A533">
        <v>1579769</v>
      </c>
      <c r="B533" t="s">
        <v>340</v>
      </c>
      <c r="C533" t="s">
        <v>295</v>
      </c>
      <c r="D533" t="s">
        <v>353</v>
      </c>
      <c r="F533" t="s">
        <v>323</v>
      </c>
      <c r="G533" t="s">
        <v>353</v>
      </c>
      <c r="H533" s="147">
        <v>27562</v>
      </c>
      <c r="I533" t="s">
        <v>1011</v>
      </c>
      <c r="J533" t="s">
        <v>962</v>
      </c>
      <c r="K533" t="s">
        <v>1012</v>
      </c>
      <c r="L533" t="s">
        <v>1013</v>
      </c>
      <c r="M533" t="s">
        <v>301</v>
      </c>
    </row>
    <row r="534" spans="1:13" x14ac:dyDescent="0.25">
      <c r="A534">
        <v>1388225</v>
      </c>
      <c r="B534" t="s">
        <v>294</v>
      </c>
      <c r="C534" t="s">
        <v>295</v>
      </c>
      <c r="D534" t="s">
        <v>322</v>
      </c>
      <c r="F534" t="s">
        <v>323</v>
      </c>
      <c r="G534" t="s">
        <v>322</v>
      </c>
      <c r="H534" s="147">
        <v>39527</v>
      </c>
      <c r="I534" t="s">
        <v>985</v>
      </c>
      <c r="J534" t="s">
        <v>986</v>
      </c>
      <c r="K534" t="s">
        <v>987</v>
      </c>
      <c r="L534" t="s">
        <v>988</v>
      </c>
      <c r="M534" t="s">
        <v>301</v>
      </c>
    </row>
    <row r="535" spans="1:13" x14ac:dyDescent="0.25">
      <c r="A535">
        <v>1497608</v>
      </c>
      <c r="B535" t="s">
        <v>340</v>
      </c>
      <c r="C535" t="s">
        <v>295</v>
      </c>
      <c r="D535" t="s">
        <v>459</v>
      </c>
      <c r="E535" t="s">
        <v>759</v>
      </c>
      <c r="F535" t="s">
        <v>369</v>
      </c>
      <c r="G535" t="s">
        <v>459</v>
      </c>
      <c r="H535" s="147">
        <v>39759</v>
      </c>
      <c r="I535" t="s">
        <v>1009</v>
      </c>
      <c r="J535" t="s">
        <v>959</v>
      </c>
      <c r="K535" t="s">
        <v>987</v>
      </c>
      <c r="L535" t="s">
        <v>1315</v>
      </c>
      <c r="M535" t="s">
        <v>301</v>
      </c>
    </row>
    <row r="536" spans="1:13" x14ac:dyDescent="0.25">
      <c r="A536">
        <v>1636310</v>
      </c>
      <c r="B536" t="s">
        <v>294</v>
      </c>
      <c r="C536" t="s">
        <v>306</v>
      </c>
      <c r="D536" t="s">
        <v>368</v>
      </c>
      <c r="F536" t="s">
        <v>369</v>
      </c>
      <c r="G536" t="s">
        <v>368</v>
      </c>
      <c r="H536" s="147">
        <v>41475</v>
      </c>
      <c r="I536" t="s">
        <v>985</v>
      </c>
      <c r="J536" t="s">
        <v>1009</v>
      </c>
      <c r="K536" t="s">
        <v>994</v>
      </c>
      <c r="L536" t="s">
        <v>1024</v>
      </c>
      <c r="M536" t="s">
        <v>349</v>
      </c>
    </row>
    <row r="537" spans="1:13" x14ac:dyDescent="0.25">
      <c r="A537">
        <v>1649026</v>
      </c>
      <c r="B537" t="s">
        <v>294</v>
      </c>
      <c r="C537" t="s">
        <v>295</v>
      </c>
      <c r="D537" t="s">
        <v>459</v>
      </c>
      <c r="F537" t="s">
        <v>623</v>
      </c>
      <c r="G537" t="s">
        <v>459</v>
      </c>
      <c r="H537" s="147">
        <v>41328</v>
      </c>
      <c r="I537" t="s">
        <v>982</v>
      </c>
      <c r="J537" t="s">
        <v>971</v>
      </c>
      <c r="K537" t="s">
        <v>994</v>
      </c>
      <c r="L537" t="s">
        <v>1206</v>
      </c>
      <c r="M537" t="s">
        <v>301</v>
      </c>
    </row>
    <row r="538" spans="1:13" x14ac:dyDescent="0.25">
      <c r="A538">
        <v>1519662</v>
      </c>
      <c r="B538" t="s">
        <v>294</v>
      </c>
      <c r="C538" t="s">
        <v>306</v>
      </c>
      <c r="D538" t="s">
        <v>598</v>
      </c>
      <c r="F538" t="s">
        <v>623</v>
      </c>
      <c r="G538" t="s">
        <v>598</v>
      </c>
      <c r="H538" s="147">
        <v>40484</v>
      </c>
      <c r="I538" t="s">
        <v>971</v>
      </c>
      <c r="J538" t="s">
        <v>959</v>
      </c>
      <c r="K538" t="s">
        <v>972</v>
      </c>
      <c r="L538" t="s">
        <v>1194</v>
      </c>
      <c r="M538" t="s">
        <v>349</v>
      </c>
    </row>
    <row r="539" spans="1:13" x14ac:dyDescent="0.25">
      <c r="A539">
        <v>1734363</v>
      </c>
      <c r="B539" t="s">
        <v>409</v>
      </c>
      <c r="C539" t="s">
        <v>299</v>
      </c>
      <c r="D539" t="s">
        <v>691</v>
      </c>
      <c r="F539" t="s">
        <v>623</v>
      </c>
      <c r="G539" t="s">
        <v>691</v>
      </c>
      <c r="H539" s="147">
        <v>30065</v>
      </c>
      <c r="I539" t="s">
        <v>1080</v>
      </c>
      <c r="J539" t="s">
        <v>952</v>
      </c>
      <c r="K539" t="s">
        <v>1118</v>
      </c>
      <c r="L539" t="s">
        <v>1260</v>
      </c>
      <c r="M539" t="s">
        <v>349</v>
      </c>
    </row>
    <row r="540" spans="1:13" x14ac:dyDescent="0.25">
      <c r="A540">
        <v>1667081</v>
      </c>
      <c r="B540" t="s">
        <v>340</v>
      </c>
      <c r="C540" t="s">
        <v>295</v>
      </c>
      <c r="D540" t="s">
        <v>940</v>
      </c>
      <c r="F540" t="s">
        <v>466</v>
      </c>
      <c r="G540" t="s">
        <v>940</v>
      </c>
      <c r="H540" s="147">
        <v>42127</v>
      </c>
      <c r="I540" t="s">
        <v>986</v>
      </c>
      <c r="J540" t="s">
        <v>979</v>
      </c>
      <c r="K540" t="s">
        <v>1018</v>
      </c>
      <c r="L540" t="s">
        <v>1605</v>
      </c>
      <c r="M540" t="s">
        <v>301</v>
      </c>
    </row>
    <row r="541" spans="1:13" x14ac:dyDescent="0.25">
      <c r="A541">
        <v>1672215</v>
      </c>
      <c r="B541" t="s">
        <v>409</v>
      </c>
      <c r="C541" t="s">
        <v>418</v>
      </c>
      <c r="D541" t="s">
        <v>300</v>
      </c>
      <c r="E541" t="s">
        <v>301</v>
      </c>
      <c r="F541" t="s">
        <v>466</v>
      </c>
      <c r="G541" t="s">
        <v>519</v>
      </c>
      <c r="H541" s="147">
        <v>30090</v>
      </c>
      <c r="I541" t="s">
        <v>974</v>
      </c>
      <c r="J541" t="s">
        <v>979</v>
      </c>
      <c r="K541" t="s">
        <v>1118</v>
      </c>
      <c r="L541" t="s">
        <v>1119</v>
      </c>
      <c r="M541" t="s">
        <v>349</v>
      </c>
    </row>
    <row r="542" spans="1:13" x14ac:dyDescent="0.25">
      <c r="A542">
        <v>1377024</v>
      </c>
      <c r="B542" t="s">
        <v>340</v>
      </c>
      <c r="C542" t="s">
        <v>306</v>
      </c>
      <c r="D542" t="s">
        <v>1464</v>
      </c>
      <c r="F542" t="s">
        <v>466</v>
      </c>
      <c r="G542" t="s">
        <v>1464</v>
      </c>
      <c r="H542" s="147">
        <v>39054</v>
      </c>
      <c r="I542" t="s">
        <v>986</v>
      </c>
      <c r="J542" t="s">
        <v>956</v>
      </c>
      <c r="K542" t="s">
        <v>968</v>
      </c>
      <c r="L542" t="s">
        <v>1465</v>
      </c>
      <c r="M542" t="s">
        <v>349</v>
      </c>
    </row>
    <row r="543" spans="1:13" x14ac:dyDescent="0.25">
      <c r="A543">
        <v>1518553</v>
      </c>
      <c r="B543" t="s">
        <v>294</v>
      </c>
      <c r="C543" t="s">
        <v>295</v>
      </c>
      <c r="D543" t="s">
        <v>927</v>
      </c>
      <c r="E543" t="s">
        <v>301</v>
      </c>
      <c r="F543" t="s">
        <v>466</v>
      </c>
      <c r="G543" t="s">
        <v>927</v>
      </c>
      <c r="H543" s="147">
        <v>41072</v>
      </c>
      <c r="I543" t="s">
        <v>956</v>
      </c>
      <c r="J543" t="s">
        <v>962</v>
      </c>
      <c r="K543" t="s">
        <v>1005</v>
      </c>
      <c r="L543" t="s">
        <v>1528</v>
      </c>
      <c r="M543" t="s">
        <v>301</v>
      </c>
    </row>
    <row r="544" spans="1:13" x14ac:dyDescent="0.25">
      <c r="A544">
        <v>1617239</v>
      </c>
      <c r="B544" t="s">
        <v>409</v>
      </c>
      <c r="C544" t="s">
        <v>295</v>
      </c>
      <c r="D544" t="s">
        <v>465</v>
      </c>
      <c r="E544" t="s">
        <v>396</v>
      </c>
      <c r="F544" t="s">
        <v>466</v>
      </c>
      <c r="G544" t="s">
        <v>465</v>
      </c>
      <c r="H544" s="147">
        <v>27614</v>
      </c>
      <c r="I544" t="s">
        <v>951</v>
      </c>
      <c r="J544" t="s">
        <v>951</v>
      </c>
      <c r="K544" t="s">
        <v>1012</v>
      </c>
      <c r="L544" t="s">
        <v>1086</v>
      </c>
      <c r="M544" t="s">
        <v>301</v>
      </c>
    </row>
    <row r="545" spans="1:13" x14ac:dyDescent="0.25">
      <c r="A545">
        <v>1643694</v>
      </c>
      <c r="B545" t="s">
        <v>294</v>
      </c>
      <c r="C545" t="s">
        <v>306</v>
      </c>
      <c r="D545" t="s">
        <v>489</v>
      </c>
      <c r="E545" t="s">
        <v>490</v>
      </c>
      <c r="F545" t="s">
        <v>466</v>
      </c>
      <c r="G545" t="s">
        <v>489</v>
      </c>
      <c r="H545" s="147">
        <v>42008</v>
      </c>
      <c r="I545" t="s">
        <v>952</v>
      </c>
      <c r="J545" t="s">
        <v>965</v>
      </c>
      <c r="K545" t="s">
        <v>1018</v>
      </c>
      <c r="L545" t="s">
        <v>1097</v>
      </c>
      <c r="M545" t="s">
        <v>349</v>
      </c>
    </row>
    <row r="546" spans="1:13" x14ac:dyDescent="0.25">
      <c r="A546">
        <v>1640896</v>
      </c>
      <c r="B546" t="s">
        <v>294</v>
      </c>
      <c r="C546" t="s">
        <v>306</v>
      </c>
      <c r="D546" t="s">
        <v>482</v>
      </c>
      <c r="E546" t="s">
        <v>483</v>
      </c>
      <c r="F546" t="s">
        <v>466</v>
      </c>
      <c r="G546" t="s">
        <v>482</v>
      </c>
      <c r="H546" s="147">
        <v>40700</v>
      </c>
      <c r="I546" t="s">
        <v>962</v>
      </c>
      <c r="J546" t="s">
        <v>962</v>
      </c>
      <c r="K546" t="s">
        <v>980</v>
      </c>
      <c r="L546" t="s">
        <v>1094</v>
      </c>
      <c r="M546" t="s">
        <v>349</v>
      </c>
    </row>
    <row r="547" spans="1:13" x14ac:dyDescent="0.25">
      <c r="A547">
        <v>1374796</v>
      </c>
      <c r="B547" t="s">
        <v>409</v>
      </c>
      <c r="C547" t="s">
        <v>295</v>
      </c>
      <c r="D547" t="s">
        <v>353</v>
      </c>
      <c r="F547" t="s">
        <v>681</v>
      </c>
      <c r="G547" t="s">
        <v>353</v>
      </c>
      <c r="H547" s="147">
        <v>27152</v>
      </c>
      <c r="I547" t="s">
        <v>986</v>
      </c>
      <c r="J547" t="s">
        <v>979</v>
      </c>
      <c r="K547" t="s">
        <v>1248</v>
      </c>
      <c r="L547" t="s">
        <v>1249</v>
      </c>
      <c r="M547" t="s">
        <v>301</v>
      </c>
    </row>
    <row r="548" spans="1:13" x14ac:dyDescent="0.25">
      <c r="A548">
        <v>1587280</v>
      </c>
      <c r="B548" t="s">
        <v>294</v>
      </c>
      <c r="C548" t="s">
        <v>306</v>
      </c>
      <c r="D548" t="s">
        <v>773</v>
      </c>
      <c r="F548" t="s">
        <v>774</v>
      </c>
      <c r="G548" t="s">
        <v>773</v>
      </c>
      <c r="H548" s="147">
        <v>40854</v>
      </c>
      <c r="I548" t="s">
        <v>1009</v>
      </c>
      <c r="J548" t="s">
        <v>959</v>
      </c>
      <c r="K548" t="s">
        <v>980</v>
      </c>
      <c r="L548" t="s">
        <v>1327</v>
      </c>
      <c r="M548" t="s">
        <v>349</v>
      </c>
    </row>
    <row r="549" spans="1:13" x14ac:dyDescent="0.25">
      <c r="A549">
        <v>1689519</v>
      </c>
      <c r="B549" t="s">
        <v>340</v>
      </c>
      <c r="C549" t="s">
        <v>295</v>
      </c>
      <c r="D549" t="s">
        <v>341</v>
      </c>
      <c r="F549" t="s">
        <v>818</v>
      </c>
      <c r="G549" t="s">
        <v>341</v>
      </c>
      <c r="H549" s="147">
        <v>41176</v>
      </c>
      <c r="I549" t="s">
        <v>1080</v>
      </c>
      <c r="J549" t="s">
        <v>983</v>
      </c>
      <c r="K549" t="s">
        <v>1005</v>
      </c>
      <c r="L549" t="s">
        <v>1360</v>
      </c>
      <c r="M549" t="s">
        <v>301</v>
      </c>
    </row>
    <row r="550" spans="1:13" x14ac:dyDescent="0.25">
      <c r="A550">
        <v>1721202</v>
      </c>
      <c r="B550" t="s">
        <v>294</v>
      </c>
      <c r="C550" t="s">
        <v>306</v>
      </c>
      <c r="D550" t="s">
        <v>560</v>
      </c>
      <c r="F550" t="s">
        <v>561</v>
      </c>
      <c r="G550" t="s">
        <v>560</v>
      </c>
      <c r="H550" s="147">
        <v>42025</v>
      </c>
      <c r="I550" t="s">
        <v>1039</v>
      </c>
      <c r="J550" t="s">
        <v>965</v>
      </c>
      <c r="K550" t="s">
        <v>1018</v>
      </c>
      <c r="L550" t="s">
        <v>1150</v>
      </c>
      <c r="M550" t="s">
        <v>349</v>
      </c>
    </row>
    <row r="551" spans="1:13" x14ac:dyDescent="0.25">
      <c r="A551">
        <v>1708168</v>
      </c>
      <c r="B551" t="s">
        <v>294</v>
      </c>
      <c r="C551" t="s">
        <v>295</v>
      </c>
      <c r="D551" t="s">
        <v>549</v>
      </c>
      <c r="F551" t="s">
        <v>550</v>
      </c>
      <c r="G551" t="s">
        <v>549</v>
      </c>
      <c r="H551" s="147">
        <v>40675</v>
      </c>
      <c r="I551" t="s">
        <v>956</v>
      </c>
      <c r="J551" t="s">
        <v>979</v>
      </c>
      <c r="K551" t="s">
        <v>980</v>
      </c>
      <c r="L551" t="s">
        <v>1144</v>
      </c>
      <c r="M551" t="s">
        <v>301</v>
      </c>
    </row>
    <row r="552" spans="1:13" x14ac:dyDescent="0.25">
      <c r="A552">
        <v>1275093</v>
      </c>
      <c r="B552" t="s">
        <v>294</v>
      </c>
      <c r="C552" t="s">
        <v>295</v>
      </c>
      <c r="D552" t="s">
        <v>594</v>
      </c>
      <c r="F552" t="s">
        <v>595</v>
      </c>
      <c r="G552" t="s">
        <v>594</v>
      </c>
      <c r="H552" s="147">
        <v>38762</v>
      </c>
      <c r="I552" t="s">
        <v>1025</v>
      </c>
      <c r="J552" t="s">
        <v>971</v>
      </c>
      <c r="K552" t="s">
        <v>968</v>
      </c>
      <c r="L552" t="s">
        <v>1173</v>
      </c>
      <c r="M552" t="s">
        <v>301</v>
      </c>
    </row>
    <row r="553" spans="1:13" x14ac:dyDescent="0.25">
      <c r="A553">
        <v>1158719</v>
      </c>
      <c r="B553" t="s">
        <v>294</v>
      </c>
      <c r="C553" t="s">
        <v>295</v>
      </c>
      <c r="D553" t="s">
        <v>404</v>
      </c>
      <c r="F553" t="s">
        <v>414</v>
      </c>
      <c r="G553" t="s">
        <v>404</v>
      </c>
      <c r="H553" s="147">
        <v>38006</v>
      </c>
      <c r="I553" t="s">
        <v>985</v>
      </c>
      <c r="J553" t="s">
        <v>965</v>
      </c>
      <c r="K553" t="s">
        <v>1053</v>
      </c>
      <c r="L553" t="s">
        <v>1054</v>
      </c>
      <c r="M553" t="s">
        <v>301</v>
      </c>
    </row>
    <row r="554" spans="1:13" x14ac:dyDescent="0.25">
      <c r="A554">
        <v>1579766</v>
      </c>
      <c r="B554" t="s">
        <v>294</v>
      </c>
      <c r="C554" t="s">
        <v>306</v>
      </c>
      <c r="D554" t="s">
        <v>317</v>
      </c>
      <c r="F554" t="s">
        <v>351</v>
      </c>
      <c r="G554" t="s">
        <v>317</v>
      </c>
      <c r="H554" s="147">
        <v>40615</v>
      </c>
      <c r="I554" t="s">
        <v>955</v>
      </c>
      <c r="J554" t="s">
        <v>986</v>
      </c>
      <c r="K554" t="s">
        <v>980</v>
      </c>
      <c r="L554" t="s">
        <v>1008</v>
      </c>
      <c r="M554" t="s">
        <v>349</v>
      </c>
    </row>
    <row r="555" spans="1:13" x14ac:dyDescent="0.25">
      <c r="A555">
        <v>1721210</v>
      </c>
      <c r="B555" t="s">
        <v>340</v>
      </c>
      <c r="C555" t="s">
        <v>295</v>
      </c>
      <c r="D555" t="s">
        <v>573</v>
      </c>
      <c r="E555" t="s">
        <v>338</v>
      </c>
      <c r="F555" t="s">
        <v>574</v>
      </c>
      <c r="G555" t="s">
        <v>573</v>
      </c>
      <c r="H555" s="147">
        <v>40485</v>
      </c>
      <c r="I555" t="s">
        <v>986</v>
      </c>
      <c r="J555" t="s">
        <v>959</v>
      </c>
      <c r="K555" t="s">
        <v>972</v>
      </c>
      <c r="L555" t="s">
        <v>1158</v>
      </c>
      <c r="M555" t="s">
        <v>301</v>
      </c>
    </row>
    <row r="556" spans="1:13" x14ac:dyDescent="0.25">
      <c r="A556">
        <v>1689516</v>
      </c>
      <c r="B556" t="s">
        <v>409</v>
      </c>
      <c r="C556" t="s">
        <v>306</v>
      </c>
      <c r="D556" t="s">
        <v>604</v>
      </c>
      <c r="F556" t="s">
        <v>581</v>
      </c>
      <c r="G556" t="s">
        <v>604</v>
      </c>
      <c r="H556" s="147">
        <v>31826</v>
      </c>
      <c r="I556" t="s">
        <v>970</v>
      </c>
      <c r="J556" t="s">
        <v>971</v>
      </c>
      <c r="K556" t="s">
        <v>1110</v>
      </c>
      <c r="L556" t="s">
        <v>1357</v>
      </c>
      <c r="M556" t="s">
        <v>349</v>
      </c>
    </row>
    <row r="557" spans="1:13" x14ac:dyDescent="0.25">
      <c r="A557">
        <v>1728040</v>
      </c>
      <c r="B557" t="s">
        <v>294</v>
      </c>
      <c r="C557" t="s">
        <v>295</v>
      </c>
      <c r="D557" t="s">
        <v>575</v>
      </c>
      <c r="F557" t="s">
        <v>581</v>
      </c>
      <c r="H557" s="147">
        <v>41695</v>
      </c>
      <c r="I557" t="s">
        <v>1063</v>
      </c>
      <c r="J557" t="s">
        <v>971</v>
      </c>
      <c r="K557" t="s">
        <v>1021</v>
      </c>
      <c r="L557" t="s">
        <v>1163</v>
      </c>
      <c r="M557" t="s">
        <v>301</v>
      </c>
    </row>
    <row r="558" spans="1:13" x14ac:dyDescent="0.25">
      <c r="A558">
        <v>1102940</v>
      </c>
      <c r="B558" t="s">
        <v>340</v>
      </c>
      <c r="C558" t="s">
        <v>295</v>
      </c>
      <c r="D558" t="s">
        <v>404</v>
      </c>
      <c r="E558" t="s">
        <v>363</v>
      </c>
      <c r="F558" t="s">
        <v>1419</v>
      </c>
      <c r="G558" t="s">
        <v>404</v>
      </c>
      <c r="H558" s="147">
        <v>38771</v>
      </c>
      <c r="I558" t="s">
        <v>982</v>
      </c>
      <c r="J558" t="s">
        <v>971</v>
      </c>
      <c r="K558" t="s">
        <v>968</v>
      </c>
      <c r="L558" t="s">
        <v>1420</v>
      </c>
      <c r="M558" t="s">
        <v>301</v>
      </c>
    </row>
    <row r="559" spans="1:13" x14ac:dyDescent="0.25">
      <c r="A559">
        <v>1678435</v>
      </c>
      <c r="B559" t="s">
        <v>340</v>
      </c>
      <c r="C559" t="s">
        <v>306</v>
      </c>
      <c r="D559" t="s">
        <v>1616</v>
      </c>
      <c r="F559" t="s">
        <v>1617</v>
      </c>
      <c r="G559" t="s">
        <v>1616</v>
      </c>
      <c r="H559" s="147">
        <v>41794</v>
      </c>
      <c r="I559" t="s">
        <v>952</v>
      </c>
      <c r="J559" t="s">
        <v>962</v>
      </c>
      <c r="K559" t="s">
        <v>1021</v>
      </c>
      <c r="L559" t="s">
        <v>1383</v>
      </c>
      <c r="M559" t="s">
        <v>349</v>
      </c>
    </row>
    <row r="560" spans="1:13" x14ac:dyDescent="0.25">
      <c r="A560">
        <v>1415753</v>
      </c>
      <c r="B560" t="s">
        <v>340</v>
      </c>
      <c r="C560" t="s">
        <v>306</v>
      </c>
      <c r="D560" t="s">
        <v>1731</v>
      </c>
      <c r="F560" t="s">
        <v>1732</v>
      </c>
      <c r="G560" t="s">
        <v>1731</v>
      </c>
      <c r="H560" s="147">
        <v>39527</v>
      </c>
      <c r="I560" s="146">
        <v>20</v>
      </c>
      <c r="J560" s="149" t="s">
        <v>986</v>
      </c>
      <c r="K560" s="146">
        <v>2008</v>
      </c>
      <c r="L560" s="146">
        <v>200308</v>
      </c>
      <c r="M560" t="s">
        <v>349</v>
      </c>
    </row>
    <row r="561" spans="1:13" x14ac:dyDescent="0.25">
      <c r="A561">
        <v>1638483</v>
      </c>
      <c r="B561" t="s">
        <v>340</v>
      </c>
      <c r="C561" t="s">
        <v>306</v>
      </c>
      <c r="D561" t="s">
        <v>1733</v>
      </c>
      <c r="F561" t="s">
        <v>1734</v>
      </c>
      <c r="G561" t="s">
        <v>1733</v>
      </c>
      <c r="H561" s="147">
        <v>41240</v>
      </c>
      <c r="I561" s="146">
        <v>27</v>
      </c>
      <c r="J561" s="146">
        <v>11</v>
      </c>
      <c r="K561" s="146">
        <v>2012</v>
      </c>
      <c r="L561" s="146">
        <v>271112</v>
      </c>
      <c r="M561" t="s">
        <v>349</v>
      </c>
    </row>
    <row r="562" spans="1:13" x14ac:dyDescent="0.25">
      <c r="A562">
        <v>1689519</v>
      </c>
      <c r="B562" t="s">
        <v>340</v>
      </c>
      <c r="C562" t="s">
        <v>295</v>
      </c>
      <c r="D562" t="s">
        <v>341</v>
      </c>
      <c r="F562" t="s">
        <v>818</v>
      </c>
      <c r="G562" t="s">
        <v>341</v>
      </c>
      <c r="H562" s="147">
        <v>41176</v>
      </c>
      <c r="I562" t="s">
        <v>1080</v>
      </c>
      <c r="J562" t="s">
        <v>983</v>
      </c>
      <c r="K562" t="s">
        <v>1005</v>
      </c>
      <c r="L562" t="s">
        <v>1360</v>
      </c>
      <c r="M562" t="s">
        <v>301</v>
      </c>
    </row>
    <row r="563" spans="1:13" x14ac:dyDescent="0.25">
      <c r="A563">
        <v>1746132</v>
      </c>
      <c r="B563" t="s">
        <v>340</v>
      </c>
      <c r="C563" t="s">
        <v>306</v>
      </c>
      <c r="D563" t="s">
        <v>552</v>
      </c>
      <c r="F563" t="s">
        <v>640</v>
      </c>
      <c r="G563" t="s">
        <v>552</v>
      </c>
      <c r="H563" s="147">
        <v>42584</v>
      </c>
      <c r="I563" s="150" t="s">
        <v>971</v>
      </c>
      <c r="J563" s="150" t="s">
        <v>951</v>
      </c>
      <c r="K563" s="150" t="s">
        <v>1155</v>
      </c>
      <c r="L563" s="150" t="s">
        <v>1738</v>
      </c>
      <c r="M563" t="s">
        <v>349</v>
      </c>
    </row>
    <row r="564" spans="1:13" x14ac:dyDescent="0.25">
      <c r="A564">
        <v>1746130</v>
      </c>
      <c r="B564" t="s">
        <v>340</v>
      </c>
      <c r="C564" t="s">
        <v>306</v>
      </c>
      <c r="D564" t="s">
        <v>489</v>
      </c>
      <c r="F564" t="s">
        <v>1737</v>
      </c>
      <c r="G564" t="s">
        <v>489</v>
      </c>
      <c r="H564" s="147">
        <v>42105</v>
      </c>
      <c r="I564" s="150" t="s">
        <v>959</v>
      </c>
      <c r="J564" s="150" t="s">
        <v>952</v>
      </c>
      <c r="K564" s="150" t="s">
        <v>1018</v>
      </c>
      <c r="L564" s="150" t="s">
        <v>1739</v>
      </c>
      <c r="M564" t="s">
        <v>349</v>
      </c>
    </row>
    <row r="565" spans="1:13" x14ac:dyDescent="0.25">
      <c r="H565" s="147"/>
      <c r="I565" s="150"/>
      <c r="J565" s="150"/>
      <c r="K565" s="150"/>
      <c r="L565" s="150"/>
    </row>
  </sheetData>
  <sortState xmlns:xlrd2="http://schemas.microsoft.com/office/spreadsheetml/2017/richdata2" ref="A2:M559">
    <sortCondition ref="F2:F559"/>
    <sortCondition ref="D2:D559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0BF1-2860-4DF6-9BCF-D859422708FD}">
  <dimension ref="A1:M570"/>
  <sheetViews>
    <sheetView topLeftCell="A544" workbookViewId="0">
      <selection activeCell="C575" sqref="C575"/>
    </sheetView>
  </sheetViews>
  <sheetFormatPr defaultRowHeight="13.2" x14ac:dyDescent="0.25"/>
  <cols>
    <col min="2" max="2" width="16" bestFit="1" customWidth="1"/>
    <col min="5" max="5" width="21" customWidth="1"/>
    <col min="6" max="6" width="16.5546875" customWidth="1"/>
    <col min="8" max="8" width="10.109375" bestFit="1" customWidth="1"/>
  </cols>
  <sheetData>
    <row r="1" spans="1:13" x14ac:dyDescent="0.25">
      <c r="A1" t="s">
        <v>286</v>
      </c>
      <c r="B1" t="s">
        <v>272</v>
      </c>
      <c r="C1" t="s">
        <v>287</v>
      </c>
      <c r="D1" t="s">
        <v>288</v>
      </c>
      <c r="E1" t="s">
        <v>289</v>
      </c>
      <c r="F1" t="s">
        <v>269</v>
      </c>
      <c r="G1" t="s">
        <v>290</v>
      </c>
      <c r="I1" t="s">
        <v>291</v>
      </c>
      <c r="J1" t="s">
        <v>292</v>
      </c>
      <c r="K1" t="s">
        <v>293</v>
      </c>
      <c r="L1" t="s">
        <v>848</v>
      </c>
      <c r="M1" t="s">
        <v>849</v>
      </c>
    </row>
    <row r="2" spans="1:13" x14ac:dyDescent="0.25">
      <c r="A2">
        <v>22394</v>
      </c>
      <c r="B2" t="s">
        <v>294</v>
      </c>
      <c r="C2" t="s">
        <v>295</v>
      </c>
      <c r="D2" t="s">
        <v>420</v>
      </c>
      <c r="F2" t="s">
        <v>589</v>
      </c>
      <c r="G2" t="s">
        <v>420</v>
      </c>
      <c r="H2" s="147">
        <v>27686</v>
      </c>
      <c r="I2" t="s">
        <v>974</v>
      </c>
      <c r="J2" t="s">
        <v>975</v>
      </c>
      <c r="K2" t="s">
        <v>1012</v>
      </c>
      <c r="L2" t="s">
        <v>1168</v>
      </c>
      <c r="M2" t="s">
        <v>301</v>
      </c>
    </row>
    <row r="3" spans="1:13" x14ac:dyDescent="0.25">
      <c r="A3">
        <v>50257</v>
      </c>
      <c r="B3" t="s">
        <v>409</v>
      </c>
      <c r="C3" t="s">
        <v>418</v>
      </c>
      <c r="D3" t="s">
        <v>1389</v>
      </c>
      <c r="E3" t="s">
        <v>1390</v>
      </c>
      <c r="F3" t="s">
        <v>1391</v>
      </c>
      <c r="G3" t="s">
        <v>1389</v>
      </c>
      <c r="H3" s="147">
        <v>23429</v>
      </c>
      <c r="I3" t="s">
        <v>989</v>
      </c>
      <c r="J3" t="s">
        <v>971</v>
      </c>
      <c r="K3" t="s">
        <v>1236</v>
      </c>
      <c r="L3" t="s">
        <v>1392</v>
      </c>
      <c r="M3" t="s">
        <v>349</v>
      </c>
    </row>
    <row r="4" spans="1:13" x14ac:dyDescent="0.25">
      <c r="A4">
        <v>50628</v>
      </c>
      <c r="B4" t="s">
        <v>294</v>
      </c>
      <c r="C4" t="s">
        <v>295</v>
      </c>
      <c r="D4" t="s">
        <v>296</v>
      </c>
      <c r="E4" t="s">
        <v>297</v>
      </c>
      <c r="F4" t="s">
        <v>298</v>
      </c>
      <c r="G4" t="s">
        <v>296</v>
      </c>
      <c r="H4" s="147">
        <v>34067</v>
      </c>
      <c r="I4" t="s">
        <v>951</v>
      </c>
      <c r="J4" t="s">
        <v>952</v>
      </c>
      <c r="K4" t="s">
        <v>953</v>
      </c>
      <c r="L4" t="s">
        <v>954</v>
      </c>
      <c r="M4" t="s">
        <v>301</v>
      </c>
    </row>
    <row r="5" spans="1:13" x14ac:dyDescent="0.25">
      <c r="A5">
        <v>55699</v>
      </c>
      <c r="B5" t="s">
        <v>294</v>
      </c>
      <c r="C5" t="s">
        <v>299</v>
      </c>
      <c r="D5" t="s">
        <v>300</v>
      </c>
      <c r="E5" t="s">
        <v>301</v>
      </c>
      <c r="F5" t="s">
        <v>302</v>
      </c>
      <c r="G5" t="s">
        <v>300</v>
      </c>
      <c r="H5" s="147">
        <v>33951</v>
      </c>
      <c r="I5" t="s">
        <v>955</v>
      </c>
      <c r="J5" t="s">
        <v>956</v>
      </c>
      <c r="K5" t="s">
        <v>957</v>
      </c>
      <c r="L5" t="s">
        <v>958</v>
      </c>
      <c r="M5" t="s">
        <v>349</v>
      </c>
    </row>
    <row r="6" spans="1:13" x14ac:dyDescent="0.25">
      <c r="A6">
        <v>63486</v>
      </c>
      <c r="B6" t="s">
        <v>409</v>
      </c>
      <c r="C6" t="s">
        <v>295</v>
      </c>
      <c r="D6" t="s">
        <v>1393</v>
      </c>
      <c r="E6" t="s">
        <v>375</v>
      </c>
      <c r="F6" t="s">
        <v>1394</v>
      </c>
      <c r="G6" t="s">
        <v>1393</v>
      </c>
      <c r="H6" s="147">
        <v>34149</v>
      </c>
      <c r="I6" t="s">
        <v>1003</v>
      </c>
      <c r="J6" t="s">
        <v>962</v>
      </c>
      <c r="K6" t="s">
        <v>953</v>
      </c>
      <c r="L6" t="s">
        <v>1395</v>
      </c>
      <c r="M6" t="s">
        <v>301</v>
      </c>
    </row>
    <row r="7" spans="1:13" x14ac:dyDescent="0.25">
      <c r="A7">
        <v>84716</v>
      </c>
      <c r="B7" t="s">
        <v>409</v>
      </c>
      <c r="C7" t="s">
        <v>295</v>
      </c>
      <c r="D7" t="s">
        <v>404</v>
      </c>
      <c r="F7" t="s">
        <v>692</v>
      </c>
      <c r="G7" t="s">
        <v>693</v>
      </c>
      <c r="H7" s="147">
        <v>20943</v>
      </c>
      <c r="I7" t="s">
        <v>986</v>
      </c>
      <c r="J7" t="s">
        <v>979</v>
      </c>
      <c r="K7" t="s">
        <v>1261</v>
      </c>
      <c r="L7" t="s">
        <v>1262</v>
      </c>
      <c r="M7" t="s">
        <v>301</v>
      </c>
    </row>
    <row r="8" spans="1:13" x14ac:dyDescent="0.25">
      <c r="A8">
        <v>121468</v>
      </c>
      <c r="B8" t="s">
        <v>409</v>
      </c>
      <c r="C8" t="s">
        <v>295</v>
      </c>
      <c r="D8" t="s">
        <v>378</v>
      </c>
      <c r="F8" t="s">
        <v>669</v>
      </c>
      <c r="G8" t="s">
        <v>378</v>
      </c>
      <c r="H8" s="147">
        <v>16469</v>
      </c>
      <c r="I8" t="s">
        <v>965</v>
      </c>
      <c r="J8" t="s">
        <v>971</v>
      </c>
      <c r="K8" t="s">
        <v>1232</v>
      </c>
      <c r="L8" t="s">
        <v>1233</v>
      </c>
      <c r="M8" t="s">
        <v>301</v>
      </c>
    </row>
    <row r="9" spans="1:13" x14ac:dyDescent="0.25">
      <c r="A9">
        <v>140337</v>
      </c>
      <c r="B9" t="s">
        <v>409</v>
      </c>
      <c r="C9" t="s">
        <v>295</v>
      </c>
      <c r="D9" t="s">
        <v>694</v>
      </c>
      <c r="F9" t="s">
        <v>695</v>
      </c>
      <c r="G9" t="s">
        <v>694</v>
      </c>
      <c r="H9" s="147">
        <v>22584</v>
      </c>
      <c r="I9" t="s">
        <v>1043</v>
      </c>
      <c r="J9" t="s">
        <v>975</v>
      </c>
      <c r="K9" t="s">
        <v>1263</v>
      </c>
      <c r="L9" t="s">
        <v>1264</v>
      </c>
      <c r="M9" t="s">
        <v>301</v>
      </c>
    </row>
    <row r="10" spans="1:13" x14ac:dyDescent="0.25">
      <c r="A10">
        <v>193732</v>
      </c>
      <c r="B10" t="s">
        <v>409</v>
      </c>
      <c r="C10" t="s">
        <v>418</v>
      </c>
      <c r="D10" t="s">
        <v>701</v>
      </c>
      <c r="E10" t="s">
        <v>497</v>
      </c>
      <c r="F10" t="s">
        <v>1394</v>
      </c>
      <c r="G10" t="s">
        <v>701</v>
      </c>
      <c r="H10" s="147">
        <v>21985</v>
      </c>
      <c r="I10" t="s">
        <v>975</v>
      </c>
      <c r="J10" t="s">
        <v>986</v>
      </c>
      <c r="K10" t="s">
        <v>1396</v>
      </c>
      <c r="L10" t="s">
        <v>1397</v>
      </c>
      <c r="M10" t="s">
        <v>349</v>
      </c>
    </row>
    <row r="11" spans="1:13" x14ac:dyDescent="0.25">
      <c r="A11">
        <v>229671</v>
      </c>
      <c r="B11" t="s">
        <v>409</v>
      </c>
      <c r="C11" t="s">
        <v>295</v>
      </c>
      <c r="D11" t="s">
        <v>653</v>
      </c>
      <c r="F11" t="s">
        <v>670</v>
      </c>
      <c r="G11" t="s">
        <v>653</v>
      </c>
      <c r="H11" s="147">
        <v>34694</v>
      </c>
      <c r="I11" t="s">
        <v>978</v>
      </c>
      <c r="J11" t="s">
        <v>956</v>
      </c>
      <c r="K11" t="s">
        <v>1234</v>
      </c>
      <c r="L11" t="s">
        <v>1235</v>
      </c>
      <c r="M11" t="s">
        <v>301</v>
      </c>
    </row>
    <row r="12" spans="1:13" x14ac:dyDescent="0.25">
      <c r="A12">
        <v>285900</v>
      </c>
      <c r="B12" t="s">
        <v>409</v>
      </c>
      <c r="C12" t="s">
        <v>418</v>
      </c>
      <c r="D12" t="s">
        <v>671</v>
      </c>
      <c r="F12" t="s">
        <v>670</v>
      </c>
      <c r="G12" t="s">
        <v>671</v>
      </c>
      <c r="H12" s="147">
        <v>23556</v>
      </c>
      <c r="I12" t="s">
        <v>1060</v>
      </c>
      <c r="J12" t="s">
        <v>962</v>
      </c>
      <c r="K12" t="s">
        <v>1236</v>
      </c>
      <c r="L12" t="s">
        <v>1237</v>
      </c>
      <c r="M12" t="s">
        <v>349</v>
      </c>
    </row>
    <row r="13" spans="1:13" x14ac:dyDescent="0.25">
      <c r="A13">
        <v>288253</v>
      </c>
      <c r="B13" t="s">
        <v>409</v>
      </c>
      <c r="C13" t="s">
        <v>418</v>
      </c>
      <c r="D13" t="s">
        <v>523</v>
      </c>
      <c r="E13" t="s">
        <v>696</v>
      </c>
      <c r="F13" t="s">
        <v>697</v>
      </c>
      <c r="G13" t="s">
        <v>523</v>
      </c>
      <c r="H13" s="147">
        <v>27577</v>
      </c>
      <c r="I13" t="s">
        <v>971</v>
      </c>
      <c r="J13" t="s">
        <v>1009</v>
      </c>
      <c r="K13" t="s">
        <v>1012</v>
      </c>
      <c r="L13" t="s">
        <v>1265</v>
      </c>
      <c r="M13" t="s">
        <v>349</v>
      </c>
    </row>
    <row r="14" spans="1:13" x14ac:dyDescent="0.25">
      <c r="A14">
        <v>306936</v>
      </c>
      <c r="B14" t="s">
        <v>294</v>
      </c>
      <c r="C14" t="s">
        <v>295</v>
      </c>
      <c r="D14" t="s">
        <v>477</v>
      </c>
      <c r="F14" t="s">
        <v>908</v>
      </c>
      <c r="G14" t="s">
        <v>909</v>
      </c>
      <c r="H14" s="147">
        <v>31376</v>
      </c>
      <c r="I14" t="s">
        <v>1063</v>
      </c>
      <c r="J14" t="s">
        <v>959</v>
      </c>
      <c r="K14" t="s">
        <v>1381</v>
      </c>
      <c r="L14" t="s">
        <v>1386</v>
      </c>
      <c r="M14" t="s">
        <v>301</v>
      </c>
    </row>
    <row r="15" spans="1:13" x14ac:dyDescent="0.25">
      <c r="A15">
        <v>321766</v>
      </c>
      <c r="B15" t="s">
        <v>340</v>
      </c>
      <c r="C15" t="s">
        <v>306</v>
      </c>
      <c r="D15" t="s">
        <v>327</v>
      </c>
      <c r="F15" t="s">
        <v>698</v>
      </c>
      <c r="G15" t="s">
        <v>327</v>
      </c>
      <c r="H15" s="147">
        <v>34632</v>
      </c>
      <c r="I15" t="s">
        <v>1063</v>
      </c>
      <c r="J15" t="s">
        <v>975</v>
      </c>
      <c r="K15" t="s">
        <v>1234</v>
      </c>
      <c r="L15" t="s">
        <v>1266</v>
      </c>
      <c r="M15" t="s">
        <v>349</v>
      </c>
    </row>
    <row r="16" spans="1:13" x14ac:dyDescent="0.25">
      <c r="A16">
        <v>321869</v>
      </c>
      <c r="B16" t="s">
        <v>340</v>
      </c>
      <c r="C16" t="s">
        <v>295</v>
      </c>
      <c r="D16" t="s">
        <v>699</v>
      </c>
      <c r="F16" t="s">
        <v>700</v>
      </c>
      <c r="G16" t="s">
        <v>699</v>
      </c>
      <c r="H16" s="147">
        <v>35395</v>
      </c>
      <c r="I16" t="s">
        <v>978</v>
      </c>
      <c r="J16" t="s">
        <v>959</v>
      </c>
      <c r="K16" t="s">
        <v>1267</v>
      </c>
      <c r="L16" t="s">
        <v>1268</v>
      </c>
      <c r="M16" t="s">
        <v>301</v>
      </c>
    </row>
    <row r="17" spans="1:13" x14ac:dyDescent="0.25">
      <c r="A17">
        <v>484876</v>
      </c>
      <c r="B17" t="s">
        <v>409</v>
      </c>
      <c r="C17" t="s">
        <v>418</v>
      </c>
      <c r="D17" t="s">
        <v>701</v>
      </c>
      <c r="E17" t="s">
        <v>702</v>
      </c>
      <c r="F17" t="s">
        <v>703</v>
      </c>
      <c r="G17" t="s">
        <v>701</v>
      </c>
      <c r="H17" s="147">
        <v>26861</v>
      </c>
      <c r="I17" t="s">
        <v>964</v>
      </c>
      <c r="J17" t="s">
        <v>1009</v>
      </c>
      <c r="K17" t="s">
        <v>1269</v>
      </c>
      <c r="L17" t="s">
        <v>1270</v>
      </c>
      <c r="M17" t="s">
        <v>349</v>
      </c>
    </row>
    <row r="18" spans="1:13" x14ac:dyDescent="0.25">
      <c r="A18">
        <v>491035</v>
      </c>
      <c r="B18" t="s">
        <v>409</v>
      </c>
      <c r="C18" t="s">
        <v>306</v>
      </c>
      <c r="D18" t="s">
        <v>300</v>
      </c>
      <c r="F18" t="s">
        <v>670</v>
      </c>
      <c r="G18" t="s">
        <v>300</v>
      </c>
      <c r="H18" s="147">
        <v>36566</v>
      </c>
      <c r="I18" t="s">
        <v>975</v>
      </c>
      <c r="J18" t="s">
        <v>971</v>
      </c>
      <c r="K18" t="s">
        <v>1238</v>
      </c>
      <c r="L18" t="s">
        <v>1239</v>
      </c>
      <c r="M18" t="s">
        <v>349</v>
      </c>
    </row>
    <row r="19" spans="1:13" x14ac:dyDescent="0.25">
      <c r="A19">
        <v>492878</v>
      </c>
      <c r="B19" t="s">
        <v>340</v>
      </c>
      <c r="C19" t="s">
        <v>295</v>
      </c>
      <c r="D19" t="s">
        <v>704</v>
      </c>
      <c r="F19" t="s">
        <v>705</v>
      </c>
      <c r="G19" t="s">
        <v>704</v>
      </c>
      <c r="H19" s="147">
        <v>36205</v>
      </c>
      <c r="I19" t="s">
        <v>1025</v>
      </c>
      <c r="J19" t="s">
        <v>971</v>
      </c>
      <c r="K19" t="s">
        <v>1271</v>
      </c>
      <c r="L19" t="s">
        <v>1272</v>
      </c>
      <c r="M19" t="s">
        <v>301</v>
      </c>
    </row>
    <row r="20" spans="1:13" x14ac:dyDescent="0.25">
      <c r="A20">
        <v>512413</v>
      </c>
      <c r="B20" t="s">
        <v>409</v>
      </c>
      <c r="C20" t="s">
        <v>295</v>
      </c>
      <c r="D20" t="s">
        <v>578</v>
      </c>
      <c r="E20" t="s">
        <v>391</v>
      </c>
      <c r="F20" t="s">
        <v>687</v>
      </c>
      <c r="G20" t="s">
        <v>1398</v>
      </c>
      <c r="H20" s="147">
        <v>25203</v>
      </c>
      <c r="I20" t="s">
        <v>991</v>
      </c>
      <c r="J20" t="s">
        <v>956</v>
      </c>
      <c r="K20" t="s">
        <v>1399</v>
      </c>
      <c r="L20" t="s">
        <v>1400</v>
      </c>
      <c r="M20" t="s">
        <v>301</v>
      </c>
    </row>
    <row r="21" spans="1:13" x14ac:dyDescent="0.25">
      <c r="A21">
        <v>637090</v>
      </c>
      <c r="B21" t="s">
        <v>294</v>
      </c>
      <c r="C21" t="s">
        <v>295</v>
      </c>
      <c r="D21" t="s">
        <v>939</v>
      </c>
      <c r="E21" t="s">
        <v>396</v>
      </c>
      <c r="F21" t="s">
        <v>938</v>
      </c>
      <c r="G21" t="s">
        <v>939</v>
      </c>
      <c r="H21" s="147">
        <v>27851</v>
      </c>
      <c r="I21" t="s">
        <v>965</v>
      </c>
      <c r="J21" t="s">
        <v>952</v>
      </c>
      <c r="K21" t="s">
        <v>1121</v>
      </c>
      <c r="L21" t="s">
        <v>1401</v>
      </c>
      <c r="M21" t="s">
        <v>301</v>
      </c>
    </row>
    <row r="22" spans="1:13" x14ac:dyDescent="0.25">
      <c r="A22">
        <v>685848</v>
      </c>
      <c r="B22" t="s">
        <v>340</v>
      </c>
      <c r="C22" t="s">
        <v>295</v>
      </c>
      <c r="D22" t="s">
        <v>480</v>
      </c>
      <c r="F22" t="s">
        <v>941</v>
      </c>
      <c r="G22" t="s">
        <v>480</v>
      </c>
      <c r="H22" s="147">
        <v>29649</v>
      </c>
      <c r="I22" t="s">
        <v>952</v>
      </c>
      <c r="J22" t="s">
        <v>986</v>
      </c>
      <c r="K22" t="s">
        <v>1256</v>
      </c>
      <c r="L22" t="s">
        <v>1402</v>
      </c>
      <c r="M22" t="s">
        <v>301</v>
      </c>
    </row>
    <row r="23" spans="1:13" x14ac:dyDescent="0.25">
      <c r="A23">
        <v>710908</v>
      </c>
      <c r="B23" t="s">
        <v>409</v>
      </c>
      <c r="C23" t="s">
        <v>306</v>
      </c>
      <c r="D23" t="s">
        <v>706</v>
      </c>
      <c r="E23" t="s">
        <v>357</v>
      </c>
      <c r="F23" t="s">
        <v>707</v>
      </c>
      <c r="G23" t="s">
        <v>706</v>
      </c>
      <c r="H23" s="147">
        <v>35979</v>
      </c>
      <c r="I23" t="s">
        <v>986</v>
      </c>
      <c r="J23" t="s">
        <v>1009</v>
      </c>
      <c r="K23" t="s">
        <v>1051</v>
      </c>
      <c r="L23" t="s">
        <v>1273</v>
      </c>
      <c r="M23" t="s">
        <v>349</v>
      </c>
    </row>
    <row r="24" spans="1:13" x14ac:dyDescent="0.25">
      <c r="A24">
        <v>723398</v>
      </c>
      <c r="B24" t="s">
        <v>409</v>
      </c>
      <c r="C24" t="s">
        <v>295</v>
      </c>
      <c r="D24" t="s">
        <v>432</v>
      </c>
      <c r="E24" t="s">
        <v>568</v>
      </c>
      <c r="F24" t="s">
        <v>1403</v>
      </c>
      <c r="G24" t="s">
        <v>432</v>
      </c>
      <c r="H24" s="147">
        <v>31392</v>
      </c>
      <c r="I24" t="s">
        <v>959</v>
      </c>
      <c r="J24" t="s">
        <v>956</v>
      </c>
      <c r="K24" t="s">
        <v>1381</v>
      </c>
      <c r="L24" t="s">
        <v>1404</v>
      </c>
      <c r="M24" t="s">
        <v>301</v>
      </c>
    </row>
    <row r="25" spans="1:13" x14ac:dyDescent="0.25">
      <c r="A25">
        <v>748475</v>
      </c>
      <c r="B25" t="s">
        <v>409</v>
      </c>
      <c r="C25" t="s">
        <v>295</v>
      </c>
      <c r="D25" t="s">
        <v>672</v>
      </c>
      <c r="F25" t="s">
        <v>673</v>
      </c>
      <c r="G25" t="s">
        <v>672</v>
      </c>
      <c r="H25" s="147">
        <v>23144</v>
      </c>
      <c r="I25" t="s">
        <v>955</v>
      </c>
      <c r="J25" t="s">
        <v>979</v>
      </c>
      <c r="K25" t="s">
        <v>1240</v>
      </c>
      <c r="L25" t="s">
        <v>1241</v>
      </c>
      <c r="M25" t="s">
        <v>301</v>
      </c>
    </row>
    <row r="26" spans="1:13" x14ac:dyDescent="0.25">
      <c r="A26">
        <v>760905</v>
      </c>
      <c r="B26" t="s">
        <v>294</v>
      </c>
      <c r="C26" t="s">
        <v>295</v>
      </c>
      <c r="D26" t="s">
        <v>1708</v>
      </c>
      <c r="E26" t="s">
        <v>381</v>
      </c>
      <c r="F26" t="s">
        <v>907</v>
      </c>
      <c r="G26" t="s">
        <v>1708</v>
      </c>
      <c r="H26" s="147">
        <v>37548</v>
      </c>
      <c r="I26" s="146">
        <v>19</v>
      </c>
      <c r="J26" s="149" t="s">
        <v>975</v>
      </c>
      <c r="K26" s="146">
        <v>2002</v>
      </c>
      <c r="L26" s="150" t="s">
        <v>1713</v>
      </c>
      <c r="M26" t="s">
        <v>301</v>
      </c>
    </row>
    <row r="27" spans="1:13" x14ac:dyDescent="0.25">
      <c r="A27">
        <v>769726</v>
      </c>
      <c r="B27" t="s">
        <v>294</v>
      </c>
      <c r="C27" t="s">
        <v>295</v>
      </c>
      <c r="D27" t="s">
        <v>765</v>
      </c>
      <c r="F27" t="s">
        <v>369</v>
      </c>
      <c r="G27" t="s">
        <v>765</v>
      </c>
      <c r="H27" s="147">
        <v>37210</v>
      </c>
      <c r="I27" s="146">
        <v>15</v>
      </c>
      <c r="J27" s="146">
        <v>11</v>
      </c>
      <c r="K27" s="146">
        <v>2001</v>
      </c>
      <c r="L27" s="146">
        <v>151101</v>
      </c>
      <c r="M27" s="146" t="s">
        <v>301</v>
      </c>
    </row>
    <row r="28" spans="1:13" x14ac:dyDescent="0.25">
      <c r="A28">
        <v>781234</v>
      </c>
      <c r="B28" t="s">
        <v>294</v>
      </c>
      <c r="C28" t="s">
        <v>306</v>
      </c>
      <c r="D28" t="s">
        <v>708</v>
      </c>
      <c r="F28" t="s">
        <v>697</v>
      </c>
      <c r="G28" t="s">
        <v>709</v>
      </c>
      <c r="H28" s="147">
        <v>37816</v>
      </c>
      <c r="I28" t="s">
        <v>1025</v>
      </c>
      <c r="J28" t="s">
        <v>1009</v>
      </c>
      <c r="K28" t="s">
        <v>960</v>
      </c>
      <c r="L28" t="s">
        <v>1274</v>
      </c>
      <c r="M28" t="s">
        <v>349</v>
      </c>
    </row>
    <row r="29" spans="1:13" x14ac:dyDescent="0.25">
      <c r="A29">
        <v>812742</v>
      </c>
      <c r="B29" t="s">
        <v>409</v>
      </c>
      <c r="C29" t="s">
        <v>295</v>
      </c>
      <c r="D29" t="s">
        <v>1405</v>
      </c>
      <c r="E29" t="s">
        <v>363</v>
      </c>
      <c r="F29" t="s">
        <v>1406</v>
      </c>
      <c r="G29" t="s">
        <v>1405</v>
      </c>
      <c r="H29" s="147">
        <v>22431</v>
      </c>
      <c r="I29" t="s">
        <v>1043</v>
      </c>
      <c r="J29" t="s">
        <v>979</v>
      </c>
      <c r="K29" t="s">
        <v>1263</v>
      </c>
      <c r="L29" t="s">
        <v>1407</v>
      </c>
      <c r="M29" t="s">
        <v>301</v>
      </c>
    </row>
    <row r="30" spans="1:13" x14ac:dyDescent="0.25">
      <c r="A30">
        <v>822041</v>
      </c>
      <c r="B30" t="s">
        <v>409</v>
      </c>
      <c r="C30" t="s">
        <v>306</v>
      </c>
      <c r="D30" t="s">
        <v>1408</v>
      </c>
      <c r="E30" t="s">
        <v>284</v>
      </c>
      <c r="F30" t="s">
        <v>1409</v>
      </c>
      <c r="G30" t="s">
        <v>1408</v>
      </c>
      <c r="H30" s="147">
        <v>37243</v>
      </c>
      <c r="I30" t="s">
        <v>970</v>
      </c>
      <c r="J30" t="s">
        <v>956</v>
      </c>
      <c r="K30" t="s">
        <v>1058</v>
      </c>
      <c r="L30" t="s">
        <v>1410</v>
      </c>
      <c r="M30" t="s">
        <v>349</v>
      </c>
    </row>
    <row r="31" spans="1:13" x14ac:dyDescent="0.25">
      <c r="A31">
        <v>846398</v>
      </c>
      <c r="B31" t="s">
        <v>294</v>
      </c>
      <c r="C31" t="s">
        <v>295</v>
      </c>
      <c r="D31" t="s">
        <v>477</v>
      </c>
      <c r="E31" t="s">
        <v>301</v>
      </c>
      <c r="F31" t="s">
        <v>710</v>
      </c>
      <c r="G31" t="s">
        <v>477</v>
      </c>
      <c r="H31" s="147">
        <v>37278</v>
      </c>
      <c r="I31" t="s">
        <v>989</v>
      </c>
      <c r="J31" t="s">
        <v>965</v>
      </c>
      <c r="K31" t="s">
        <v>1275</v>
      </c>
      <c r="L31" t="s">
        <v>1276</v>
      </c>
      <c r="M31" t="s">
        <v>301</v>
      </c>
    </row>
    <row r="32" spans="1:13" x14ac:dyDescent="0.25">
      <c r="A32">
        <v>858268</v>
      </c>
      <c r="B32" t="s">
        <v>340</v>
      </c>
      <c r="C32" t="s">
        <v>295</v>
      </c>
      <c r="D32" t="s">
        <v>711</v>
      </c>
      <c r="E32" t="s">
        <v>363</v>
      </c>
      <c r="F32" t="s">
        <v>712</v>
      </c>
      <c r="G32" t="s">
        <v>711</v>
      </c>
      <c r="H32" s="147">
        <v>30771</v>
      </c>
      <c r="I32" t="s">
        <v>1043</v>
      </c>
      <c r="J32" t="s">
        <v>986</v>
      </c>
      <c r="K32" t="s">
        <v>1277</v>
      </c>
      <c r="L32" t="s">
        <v>1278</v>
      </c>
      <c r="M32" t="s">
        <v>301</v>
      </c>
    </row>
    <row r="33" spans="1:13" x14ac:dyDescent="0.25">
      <c r="A33">
        <v>876720</v>
      </c>
      <c r="B33" t="s">
        <v>340</v>
      </c>
      <c r="C33" t="s">
        <v>306</v>
      </c>
      <c r="D33" t="s">
        <v>604</v>
      </c>
      <c r="F33" t="s">
        <v>911</v>
      </c>
      <c r="G33" t="s">
        <v>604</v>
      </c>
      <c r="H33" s="147">
        <v>37044</v>
      </c>
      <c r="I33" t="s">
        <v>971</v>
      </c>
      <c r="J33" t="s">
        <v>962</v>
      </c>
      <c r="K33" t="s">
        <v>1058</v>
      </c>
      <c r="L33" t="s">
        <v>1388</v>
      </c>
      <c r="M33" t="s">
        <v>349</v>
      </c>
    </row>
    <row r="34" spans="1:13" x14ac:dyDescent="0.25">
      <c r="A34">
        <v>882245</v>
      </c>
      <c r="B34" t="s">
        <v>294</v>
      </c>
      <c r="C34" t="s">
        <v>295</v>
      </c>
      <c r="D34" t="s">
        <v>404</v>
      </c>
      <c r="E34" t="s">
        <v>405</v>
      </c>
      <c r="F34" t="s">
        <v>406</v>
      </c>
      <c r="G34" t="s">
        <v>404</v>
      </c>
      <c r="H34" s="147">
        <v>31654</v>
      </c>
      <c r="I34" t="s">
        <v>1043</v>
      </c>
      <c r="J34" t="s">
        <v>951</v>
      </c>
      <c r="K34" t="s">
        <v>1044</v>
      </c>
      <c r="L34" t="s">
        <v>1045</v>
      </c>
      <c r="M34" t="s">
        <v>301</v>
      </c>
    </row>
    <row r="35" spans="1:13" x14ac:dyDescent="0.25">
      <c r="A35">
        <v>889395</v>
      </c>
      <c r="B35" t="s">
        <v>409</v>
      </c>
      <c r="C35" t="s">
        <v>295</v>
      </c>
      <c r="D35" t="s">
        <v>591</v>
      </c>
      <c r="E35" t="s">
        <v>1411</v>
      </c>
      <c r="F35" t="s">
        <v>1409</v>
      </c>
      <c r="G35" t="s">
        <v>386</v>
      </c>
      <c r="H35" s="147">
        <v>26802</v>
      </c>
      <c r="I35" t="s">
        <v>970</v>
      </c>
      <c r="J35" t="s">
        <v>979</v>
      </c>
      <c r="K35" t="s">
        <v>1269</v>
      </c>
      <c r="L35" t="s">
        <v>1412</v>
      </c>
      <c r="M35" t="s">
        <v>301</v>
      </c>
    </row>
    <row r="36" spans="1:13" x14ac:dyDescent="0.25">
      <c r="A36">
        <v>894157</v>
      </c>
      <c r="B36" t="s">
        <v>294</v>
      </c>
      <c r="C36" t="s">
        <v>295</v>
      </c>
      <c r="D36" t="s">
        <v>548</v>
      </c>
      <c r="F36" t="s">
        <v>907</v>
      </c>
      <c r="G36" t="s">
        <v>548</v>
      </c>
      <c r="H36" s="147">
        <v>38428</v>
      </c>
      <c r="I36" t="s">
        <v>1011</v>
      </c>
      <c r="J36" t="s">
        <v>986</v>
      </c>
      <c r="K36" t="s">
        <v>1046</v>
      </c>
      <c r="L36" t="s">
        <v>1385</v>
      </c>
      <c r="M36" t="s">
        <v>301</v>
      </c>
    </row>
    <row r="37" spans="1:13" x14ac:dyDescent="0.25">
      <c r="A37">
        <v>941326</v>
      </c>
      <c r="B37" t="s">
        <v>340</v>
      </c>
      <c r="C37" t="s">
        <v>306</v>
      </c>
      <c r="D37" t="s">
        <v>646</v>
      </c>
      <c r="F37" t="s">
        <v>647</v>
      </c>
      <c r="G37" t="s">
        <v>646</v>
      </c>
      <c r="H37" s="147">
        <v>38682</v>
      </c>
      <c r="I37" t="s">
        <v>978</v>
      </c>
      <c r="J37" t="s">
        <v>959</v>
      </c>
      <c r="K37" t="s">
        <v>1046</v>
      </c>
      <c r="L37" t="s">
        <v>1211</v>
      </c>
      <c r="M37" t="s">
        <v>349</v>
      </c>
    </row>
    <row r="38" spans="1:13" x14ac:dyDescent="0.25">
      <c r="A38">
        <v>952709</v>
      </c>
      <c r="B38" t="s">
        <v>340</v>
      </c>
      <c r="C38" t="s">
        <v>295</v>
      </c>
      <c r="D38" t="s">
        <v>452</v>
      </c>
      <c r="F38" t="s">
        <v>379</v>
      </c>
      <c r="H38" s="147">
        <v>37176</v>
      </c>
      <c r="I38" t="s">
        <v>956</v>
      </c>
      <c r="J38" t="s">
        <v>975</v>
      </c>
      <c r="K38" t="s">
        <v>1058</v>
      </c>
      <c r="L38" t="s">
        <v>1279</v>
      </c>
      <c r="M38" t="s">
        <v>301</v>
      </c>
    </row>
    <row r="39" spans="1:13" x14ac:dyDescent="0.25">
      <c r="A39">
        <v>965240</v>
      </c>
      <c r="B39" t="s">
        <v>294</v>
      </c>
      <c r="C39" t="s">
        <v>295</v>
      </c>
      <c r="D39" t="s">
        <v>303</v>
      </c>
      <c r="E39" t="s">
        <v>304</v>
      </c>
      <c r="F39" t="s">
        <v>305</v>
      </c>
      <c r="G39" t="s">
        <v>303</v>
      </c>
      <c r="H39" s="147">
        <v>37844</v>
      </c>
      <c r="I39" t="s">
        <v>959</v>
      </c>
      <c r="J39" t="s">
        <v>951</v>
      </c>
      <c r="K39" t="s">
        <v>960</v>
      </c>
      <c r="L39" t="s">
        <v>961</v>
      </c>
      <c r="M39" t="s">
        <v>301</v>
      </c>
    </row>
    <row r="40" spans="1:13" x14ac:dyDescent="0.25">
      <c r="A40">
        <v>969505</v>
      </c>
      <c r="B40" t="s">
        <v>294</v>
      </c>
      <c r="C40" t="s">
        <v>306</v>
      </c>
      <c r="D40" t="s">
        <v>307</v>
      </c>
      <c r="F40" t="s">
        <v>308</v>
      </c>
      <c r="G40" t="s">
        <v>307</v>
      </c>
      <c r="H40" s="147">
        <v>37839</v>
      </c>
      <c r="I40" t="s">
        <v>962</v>
      </c>
      <c r="J40" t="s">
        <v>951</v>
      </c>
      <c r="K40" t="s">
        <v>960</v>
      </c>
      <c r="L40" t="s">
        <v>963</v>
      </c>
      <c r="M40" t="s">
        <v>349</v>
      </c>
    </row>
    <row r="41" spans="1:13" x14ac:dyDescent="0.25">
      <c r="A41">
        <v>971754</v>
      </c>
      <c r="B41" t="s">
        <v>294</v>
      </c>
      <c r="C41" t="s">
        <v>295</v>
      </c>
      <c r="D41" t="s">
        <v>832</v>
      </c>
      <c r="E41" t="s">
        <v>363</v>
      </c>
      <c r="F41" t="s">
        <v>1413</v>
      </c>
      <c r="G41" t="s">
        <v>832</v>
      </c>
      <c r="H41" s="147">
        <v>38431</v>
      </c>
      <c r="I41" t="s">
        <v>985</v>
      </c>
      <c r="J41" t="s">
        <v>986</v>
      </c>
      <c r="K41" t="s">
        <v>1046</v>
      </c>
      <c r="L41" t="s">
        <v>1414</v>
      </c>
      <c r="M41" t="s">
        <v>301</v>
      </c>
    </row>
    <row r="42" spans="1:13" x14ac:dyDescent="0.25">
      <c r="A42">
        <v>971762</v>
      </c>
      <c r="B42" t="s">
        <v>409</v>
      </c>
      <c r="C42" t="s">
        <v>295</v>
      </c>
      <c r="D42" t="s">
        <v>678</v>
      </c>
      <c r="E42" t="s">
        <v>391</v>
      </c>
      <c r="F42" t="s">
        <v>1415</v>
      </c>
      <c r="G42" t="s">
        <v>1416</v>
      </c>
      <c r="H42" s="147">
        <v>25742</v>
      </c>
      <c r="I42" t="s">
        <v>982</v>
      </c>
      <c r="J42" t="s">
        <v>962</v>
      </c>
      <c r="K42" t="s">
        <v>1417</v>
      </c>
      <c r="L42" t="s">
        <v>1418</v>
      </c>
      <c r="M42" t="s">
        <v>301</v>
      </c>
    </row>
    <row r="43" spans="1:13" x14ac:dyDescent="0.25">
      <c r="A43">
        <v>974557</v>
      </c>
      <c r="B43" t="s">
        <v>294</v>
      </c>
      <c r="C43" t="s">
        <v>295</v>
      </c>
      <c r="D43" t="s">
        <v>354</v>
      </c>
      <c r="F43" t="s">
        <v>407</v>
      </c>
      <c r="G43" t="s">
        <v>354</v>
      </c>
      <c r="H43" s="147">
        <v>38417</v>
      </c>
      <c r="I43" t="s">
        <v>962</v>
      </c>
      <c r="J43" t="s">
        <v>986</v>
      </c>
      <c r="K43" t="s">
        <v>1046</v>
      </c>
      <c r="L43" t="s">
        <v>1047</v>
      </c>
      <c r="M43" t="s">
        <v>301</v>
      </c>
    </row>
    <row r="44" spans="1:13" x14ac:dyDescent="0.25">
      <c r="A44">
        <v>1102940</v>
      </c>
      <c r="B44" t="s">
        <v>340</v>
      </c>
      <c r="C44" t="s">
        <v>295</v>
      </c>
      <c r="D44" t="s">
        <v>404</v>
      </c>
      <c r="E44" t="s">
        <v>363</v>
      </c>
      <c r="F44" t="s">
        <v>1419</v>
      </c>
      <c r="G44" t="s">
        <v>404</v>
      </c>
      <c r="H44" s="147">
        <v>38771</v>
      </c>
      <c r="I44" t="s">
        <v>982</v>
      </c>
      <c r="J44" t="s">
        <v>971</v>
      </c>
      <c r="K44" t="s">
        <v>968</v>
      </c>
      <c r="L44" t="s">
        <v>1420</v>
      </c>
      <c r="M44" t="s">
        <v>301</v>
      </c>
    </row>
    <row r="45" spans="1:13" x14ac:dyDescent="0.25">
      <c r="A45">
        <v>1109100</v>
      </c>
      <c r="B45" t="s">
        <v>294</v>
      </c>
      <c r="C45" t="s">
        <v>295</v>
      </c>
      <c r="D45" t="s">
        <v>420</v>
      </c>
      <c r="F45" t="s">
        <v>1421</v>
      </c>
      <c r="G45" t="s">
        <v>568</v>
      </c>
      <c r="H45" s="147">
        <v>38573</v>
      </c>
      <c r="I45" t="s">
        <v>983</v>
      </c>
      <c r="J45" t="s">
        <v>951</v>
      </c>
      <c r="K45" t="s">
        <v>1046</v>
      </c>
      <c r="L45" t="s">
        <v>1422</v>
      </c>
      <c r="M45" t="s">
        <v>301</v>
      </c>
    </row>
    <row r="46" spans="1:13" x14ac:dyDescent="0.25">
      <c r="A46">
        <v>1118106</v>
      </c>
      <c r="B46" t="s">
        <v>294</v>
      </c>
      <c r="C46" t="s">
        <v>306</v>
      </c>
      <c r="D46" t="s">
        <v>343</v>
      </c>
      <c r="F46" t="s">
        <v>408</v>
      </c>
      <c r="G46" t="s">
        <v>343</v>
      </c>
      <c r="H46" s="147">
        <v>38910</v>
      </c>
      <c r="I46" t="s">
        <v>956</v>
      </c>
      <c r="J46" t="s">
        <v>1009</v>
      </c>
      <c r="K46" t="s">
        <v>968</v>
      </c>
      <c r="L46" t="s">
        <v>1048</v>
      </c>
      <c r="M46" t="s">
        <v>349</v>
      </c>
    </row>
    <row r="47" spans="1:13" x14ac:dyDescent="0.25">
      <c r="A47">
        <v>1128355</v>
      </c>
      <c r="B47" t="s">
        <v>409</v>
      </c>
      <c r="C47" t="s">
        <v>299</v>
      </c>
      <c r="D47" t="s">
        <v>410</v>
      </c>
      <c r="E47" t="s">
        <v>357</v>
      </c>
      <c r="F47" t="s">
        <v>411</v>
      </c>
      <c r="G47" t="s">
        <v>410</v>
      </c>
      <c r="H47" s="147">
        <v>32552</v>
      </c>
      <c r="I47" s="146">
        <v>13</v>
      </c>
      <c r="J47" s="149" t="s">
        <v>971</v>
      </c>
      <c r="K47" s="146">
        <v>1989</v>
      </c>
      <c r="L47" s="146">
        <v>130289</v>
      </c>
      <c r="M47" t="s">
        <v>349</v>
      </c>
    </row>
    <row r="48" spans="1:13" x14ac:dyDescent="0.25">
      <c r="A48">
        <v>1147902</v>
      </c>
      <c r="B48" t="s">
        <v>409</v>
      </c>
      <c r="C48" t="s">
        <v>306</v>
      </c>
      <c r="D48" t="s">
        <v>426</v>
      </c>
      <c r="E48" t="s">
        <v>1717</v>
      </c>
      <c r="F48" t="s">
        <v>1718</v>
      </c>
      <c r="G48" t="s">
        <v>428</v>
      </c>
      <c r="H48" s="147">
        <v>39206</v>
      </c>
      <c r="I48" s="150" t="s">
        <v>952</v>
      </c>
      <c r="J48" s="150" t="s">
        <v>979</v>
      </c>
      <c r="K48" s="150" t="s">
        <v>976</v>
      </c>
      <c r="L48" s="150" t="s">
        <v>1729</v>
      </c>
      <c r="M48" t="s">
        <v>349</v>
      </c>
    </row>
    <row r="49" spans="1:13" x14ac:dyDescent="0.25">
      <c r="A49">
        <v>1151051</v>
      </c>
      <c r="B49" t="s">
        <v>294</v>
      </c>
      <c r="C49" t="s">
        <v>306</v>
      </c>
      <c r="D49" t="s">
        <v>366</v>
      </c>
      <c r="F49" t="s">
        <v>590</v>
      </c>
      <c r="G49" t="s">
        <v>366</v>
      </c>
      <c r="H49" s="147">
        <v>38764</v>
      </c>
      <c r="I49" t="s">
        <v>964</v>
      </c>
      <c r="J49" t="s">
        <v>971</v>
      </c>
      <c r="K49" t="s">
        <v>968</v>
      </c>
      <c r="L49" t="s">
        <v>1169</v>
      </c>
      <c r="M49" t="s">
        <v>349</v>
      </c>
    </row>
    <row r="50" spans="1:13" x14ac:dyDescent="0.25">
      <c r="A50">
        <v>1151224</v>
      </c>
      <c r="B50" t="s">
        <v>340</v>
      </c>
      <c r="C50" t="s">
        <v>306</v>
      </c>
      <c r="D50" t="s">
        <v>412</v>
      </c>
      <c r="F50" t="s">
        <v>413</v>
      </c>
      <c r="G50" t="s">
        <v>412</v>
      </c>
      <c r="H50" s="147">
        <v>36097</v>
      </c>
      <c r="I50" t="s">
        <v>1003</v>
      </c>
      <c r="J50" t="s">
        <v>975</v>
      </c>
      <c r="K50" t="s">
        <v>1051</v>
      </c>
      <c r="L50" t="s">
        <v>1052</v>
      </c>
      <c r="M50" t="s">
        <v>349</v>
      </c>
    </row>
    <row r="51" spans="1:13" x14ac:dyDescent="0.25">
      <c r="A51">
        <v>1151224</v>
      </c>
      <c r="B51" t="s">
        <v>340</v>
      </c>
      <c r="C51" t="s">
        <v>306</v>
      </c>
      <c r="D51" t="s">
        <v>412</v>
      </c>
      <c r="F51" t="s">
        <v>413</v>
      </c>
      <c r="G51" t="s">
        <v>412</v>
      </c>
      <c r="H51" s="147">
        <v>36097</v>
      </c>
      <c r="I51" t="s">
        <v>1003</v>
      </c>
      <c r="J51" t="s">
        <v>975</v>
      </c>
      <c r="K51" t="s">
        <v>1051</v>
      </c>
      <c r="L51" t="s">
        <v>1052</v>
      </c>
      <c r="M51" t="s">
        <v>349</v>
      </c>
    </row>
    <row r="52" spans="1:13" x14ac:dyDescent="0.25">
      <c r="A52">
        <v>1156068</v>
      </c>
      <c r="B52" t="s">
        <v>409</v>
      </c>
      <c r="C52" t="s">
        <v>295</v>
      </c>
      <c r="D52" t="s">
        <v>316</v>
      </c>
      <c r="E52" t="s">
        <v>301</v>
      </c>
      <c r="F52" t="s">
        <v>1421</v>
      </c>
      <c r="G52" t="s">
        <v>316</v>
      </c>
      <c r="H52" s="147">
        <v>26204</v>
      </c>
      <c r="I52" t="s">
        <v>1060</v>
      </c>
      <c r="J52" t="s">
        <v>983</v>
      </c>
      <c r="K52" t="s">
        <v>1245</v>
      </c>
      <c r="L52" t="s">
        <v>1423</v>
      </c>
      <c r="M52" t="s">
        <v>301</v>
      </c>
    </row>
    <row r="53" spans="1:13" x14ac:dyDescent="0.25">
      <c r="A53">
        <v>1158719</v>
      </c>
      <c r="B53" t="s">
        <v>294</v>
      </c>
      <c r="C53" t="s">
        <v>295</v>
      </c>
      <c r="D53" t="s">
        <v>404</v>
      </c>
      <c r="F53" t="s">
        <v>414</v>
      </c>
      <c r="G53" t="s">
        <v>404</v>
      </c>
      <c r="H53" s="147">
        <v>38006</v>
      </c>
      <c r="I53" t="s">
        <v>985</v>
      </c>
      <c r="J53" t="s">
        <v>965</v>
      </c>
      <c r="K53" t="s">
        <v>1053</v>
      </c>
      <c r="L53" t="s">
        <v>1054</v>
      </c>
      <c r="M53" t="s">
        <v>301</v>
      </c>
    </row>
    <row r="54" spans="1:13" x14ac:dyDescent="0.25">
      <c r="A54">
        <v>1158728</v>
      </c>
      <c r="B54" t="s">
        <v>294</v>
      </c>
      <c r="C54" t="s">
        <v>306</v>
      </c>
      <c r="D54" t="s">
        <v>415</v>
      </c>
      <c r="F54" t="s">
        <v>416</v>
      </c>
      <c r="G54" t="s">
        <v>415</v>
      </c>
      <c r="H54" s="147">
        <v>38033</v>
      </c>
      <c r="I54" t="s">
        <v>964</v>
      </c>
      <c r="J54" t="s">
        <v>971</v>
      </c>
      <c r="K54" t="s">
        <v>1053</v>
      </c>
      <c r="L54" t="s">
        <v>1055</v>
      </c>
      <c r="M54" t="s">
        <v>349</v>
      </c>
    </row>
    <row r="55" spans="1:13" x14ac:dyDescent="0.25">
      <c r="A55">
        <v>1160388</v>
      </c>
      <c r="B55" t="s">
        <v>340</v>
      </c>
      <c r="C55" t="s">
        <v>306</v>
      </c>
      <c r="D55" t="s">
        <v>412</v>
      </c>
      <c r="E55" t="s">
        <v>491</v>
      </c>
      <c r="F55" t="s">
        <v>1415</v>
      </c>
      <c r="G55" t="s">
        <v>412</v>
      </c>
      <c r="H55" s="147">
        <v>38800</v>
      </c>
      <c r="I55" t="s">
        <v>1080</v>
      </c>
      <c r="J55" t="s">
        <v>986</v>
      </c>
      <c r="K55" t="s">
        <v>968</v>
      </c>
      <c r="L55" t="s">
        <v>1424</v>
      </c>
      <c r="M55" t="s">
        <v>349</v>
      </c>
    </row>
    <row r="56" spans="1:13" x14ac:dyDescent="0.25">
      <c r="A56">
        <v>1164132</v>
      </c>
      <c r="B56" t="s">
        <v>294</v>
      </c>
      <c r="C56" t="s">
        <v>306</v>
      </c>
      <c r="D56" t="s">
        <v>914</v>
      </c>
      <c r="F56" t="s">
        <v>913</v>
      </c>
      <c r="G56" t="s">
        <v>914</v>
      </c>
      <c r="H56" s="147">
        <v>38701</v>
      </c>
      <c r="I56" t="s">
        <v>1071</v>
      </c>
      <c r="J56" t="s">
        <v>956</v>
      </c>
      <c r="K56" t="s">
        <v>1046</v>
      </c>
      <c r="L56" t="s">
        <v>1425</v>
      </c>
      <c r="M56" t="s">
        <v>349</v>
      </c>
    </row>
    <row r="57" spans="1:13" x14ac:dyDescent="0.25">
      <c r="A57">
        <v>1175090</v>
      </c>
      <c r="B57" t="s">
        <v>294</v>
      </c>
      <c r="C57" t="s">
        <v>306</v>
      </c>
      <c r="D57" t="s">
        <v>1426</v>
      </c>
      <c r="E57" t="s">
        <v>301</v>
      </c>
      <c r="F57" t="s">
        <v>920</v>
      </c>
      <c r="G57" t="s">
        <v>1426</v>
      </c>
      <c r="H57" s="147">
        <v>38325</v>
      </c>
      <c r="I57" t="s">
        <v>952</v>
      </c>
      <c r="J57" t="s">
        <v>956</v>
      </c>
      <c r="K57" t="s">
        <v>1053</v>
      </c>
      <c r="L57" t="s">
        <v>1427</v>
      </c>
      <c r="M57" t="s">
        <v>349</v>
      </c>
    </row>
    <row r="58" spans="1:13" x14ac:dyDescent="0.25">
      <c r="A58">
        <v>1181510</v>
      </c>
      <c r="B58" t="s">
        <v>340</v>
      </c>
      <c r="C58" t="s">
        <v>306</v>
      </c>
      <c r="D58" t="s">
        <v>1428</v>
      </c>
      <c r="F58" t="s">
        <v>464</v>
      </c>
      <c r="G58" t="s">
        <v>1428</v>
      </c>
      <c r="H58" s="147">
        <v>39427</v>
      </c>
      <c r="I58" t="s">
        <v>959</v>
      </c>
      <c r="J58" t="s">
        <v>956</v>
      </c>
      <c r="K58" t="s">
        <v>976</v>
      </c>
      <c r="L58" t="s">
        <v>1429</v>
      </c>
      <c r="M58" t="s">
        <v>349</v>
      </c>
    </row>
    <row r="59" spans="1:13" x14ac:dyDescent="0.25">
      <c r="A59">
        <v>1185624</v>
      </c>
      <c r="B59" t="s">
        <v>294</v>
      </c>
      <c r="C59" t="s">
        <v>306</v>
      </c>
      <c r="D59" t="s">
        <v>309</v>
      </c>
      <c r="F59" t="s">
        <v>417</v>
      </c>
      <c r="H59" s="147">
        <v>40689</v>
      </c>
      <c r="I59" t="s">
        <v>978</v>
      </c>
      <c r="J59" t="s">
        <v>979</v>
      </c>
      <c r="K59" t="s">
        <v>980</v>
      </c>
      <c r="L59" t="s">
        <v>981</v>
      </c>
      <c r="M59" t="s">
        <v>349</v>
      </c>
    </row>
    <row r="60" spans="1:13" x14ac:dyDescent="0.25">
      <c r="A60">
        <v>1185625</v>
      </c>
      <c r="B60" t="s">
        <v>409</v>
      </c>
      <c r="C60" t="s">
        <v>418</v>
      </c>
      <c r="D60" t="s">
        <v>419</v>
      </c>
      <c r="F60" t="s">
        <v>417</v>
      </c>
      <c r="G60" t="s">
        <v>419</v>
      </c>
      <c r="H60" s="147">
        <v>25219</v>
      </c>
      <c r="I60" t="s">
        <v>964</v>
      </c>
      <c r="J60" t="s">
        <v>965</v>
      </c>
      <c r="K60" t="s">
        <v>1056</v>
      </c>
      <c r="L60" t="s">
        <v>1057</v>
      </c>
      <c r="M60" t="s">
        <v>349</v>
      </c>
    </row>
    <row r="61" spans="1:13" x14ac:dyDescent="0.25">
      <c r="A61">
        <v>1185700</v>
      </c>
      <c r="B61" t="s">
        <v>340</v>
      </c>
      <c r="C61" t="s">
        <v>295</v>
      </c>
      <c r="D61" t="s">
        <v>1430</v>
      </c>
      <c r="E61" t="s">
        <v>363</v>
      </c>
      <c r="F61" t="s">
        <v>1431</v>
      </c>
      <c r="G61" t="s">
        <v>746</v>
      </c>
      <c r="H61" s="147">
        <v>38661</v>
      </c>
      <c r="I61" s="146" t="s">
        <v>979</v>
      </c>
      <c r="J61" s="146" t="s">
        <v>959</v>
      </c>
      <c r="K61" s="146" t="s">
        <v>1046</v>
      </c>
      <c r="L61" s="146" t="s">
        <v>1432</v>
      </c>
      <c r="M61" t="s">
        <v>301</v>
      </c>
    </row>
    <row r="62" spans="1:13" x14ac:dyDescent="0.25">
      <c r="A62">
        <v>1195267</v>
      </c>
      <c r="B62" t="s">
        <v>294</v>
      </c>
      <c r="C62" t="s">
        <v>306</v>
      </c>
      <c r="D62" t="s">
        <v>1719</v>
      </c>
      <c r="E62" t="s">
        <v>1720</v>
      </c>
      <c r="F62" t="s">
        <v>586</v>
      </c>
      <c r="G62" t="s">
        <v>1719</v>
      </c>
      <c r="H62" s="147">
        <v>38638</v>
      </c>
      <c r="I62" s="146">
        <v>13</v>
      </c>
      <c r="J62" s="146">
        <v>10</v>
      </c>
      <c r="K62" s="146">
        <v>2005</v>
      </c>
      <c r="L62" s="146">
        <v>131005</v>
      </c>
      <c r="M62" t="s">
        <v>349</v>
      </c>
    </row>
    <row r="63" spans="1:13" x14ac:dyDescent="0.25">
      <c r="A63">
        <v>1195268</v>
      </c>
      <c r="B63" t="s">
        <v>294</v>
      </c>
      <c r="C63" t="s">
        <v>306</v>
      </c>
      <c r="D63" t="s">
        <v>585</v>
      </c>
      <c r="E63" t="s">
        <v>1721</v>
      </c>
      <c r="F63" t="s">
        <v>586</v>
      </c>
      <c r="G63" t="s">
        <v>585</v>
      </c>
      <c r="H63" s="147">
        <v>39155</v>
      </c>
      <c r="I63" s="146">
        <v>14</v>
      </c>
      <c r="J63" s="149" t="s">
        <v>986</v>
      </c>
      <c r="K63" s="146">
        <v>2007</v>
      </c>
      <c r="L63" s="146">
        <v>140304</v>
      </c>
      <c r="M63" t="s">
        <v>349</v>
      </c>
    </row>
    <row r="64" spans="1:13" x14ac:dyDescent="0.25">
      <c r="A64">
        <v>1204716</v>
      </c>
      <c r="B64" t="s">
        <v>340</v>
      </c>
      <c r="C64" t="s">
        <v>418</v>
      </c>
      <c r="D64" t="s">
        <v>701</v>
      </c>
      <c r="E64" t="s">
        <v>497</v>
      </c>
      <c r="F64" t="s">
        <v>713</v>
      </c>
      <c r="G64" t="s">
        <v>701</v>
      </c>
      <c r="H64" s="147">
        <v>28012</v>
      </c>
      <c r="I64" s="146" t="s">
        <v>983</v>
      </c>
      <c r="J64" s="146" t="s">
        <v>983</v>
      </c>
      <c r="K64" s="146" t="s">
        <v>1121</v>
      </c>
      <c r="L64" s="146" t="s">
        <v>1280</v>
      </c>
      <c r="M64" t="s">
        <v>349</v>
      </c>
    </row>
    <row r="65" spans="1:13" x14ac:dyDescent="0.25">
      <c r="A65">
        <v>1205137</v>
      </c>
      <c r="B65" t="s">
        <v>409</v>
      </c>
      <c r="C65" t="s">
        <v>306</v>
      </c>
      <c r="D65" t="s">
        <v>674</v>
      </c>
      <c r="F65" t="s">
        <v>675</v>
      </c>
      <c r="G65" t="s">
        <v>674</v>
      </c>
      <c r="H65" s="147">
        <v>28817</v>
      </c>
      <c r="I65" t="s">
        <v>982</v>
      </c>
      <c r="J65" t="s">
        <v>959</v>
      </c>
      <c r="K65" t="s">
        <v>1127</v>
      </c>
      <c r="L65" t="s">
        <v>1242</v>
      </c>
      <c r="M65" t="s">
        <v>349</v>
      </c>
    </row>
    <row r="66" spans="1:13" x14ac:dyDescent="0.25">
      <c r="A66">
        <v>1208589</v>
      </c>
      <c r="B66" t="s">
        <v>340</v>
      </c>
      <c r="C66" t="s">
        <v>306</v>
      </c>
      <c r="D66" t="s">
        <v>321</v>
      </c>
      <c r="F66" t="s">
        <v>648</v>
      </c>
      <c r="H66" s="147">
        <v>38856</v>
      </c>
      <c r="I66" t="s">
        <v>974</v>
      </c>
      <c r="J66" t="s">
        <v>979</v>
      </c>
      <c r="K66" t="s">
        <v>968</v>
      </c>
      <c r="L66" t="s">
        <v>1212</v>
      </c>
      <c r="M66" t="s">
        <v>349</v>
      </c>
    </row>
    <row r="67" spans="1:13" x14ac:dyDescent="0.25">
      <c r="A67">
        <v>1211270</v>
      </c>
      <c r="B67" t="s">
        <v>294</v>
      </c>
      <c r="C67" t="s">
        <v>295</v>
      </c>
      <c r="D67" t="s">
        <v>404</v>
      </c>
      <c r="E67" t="s">
        <v>363</v>
      </c>
      <c r="F67" t="s">
        <v>913</v>
      </c>
      <c r="G67" t="s">
        <v>404</v>
      </c>
      <c r="H67" s="147">
        <v>39304</v>
      </c>
      <c r="I67" t="s">
        <v>975</v>
      </c>
      <c r="J67" t="s">
        <v>951</v>
      </c>
      <c r="K67" t="s">
        <v>976</v>
      </c>
      <c r="L67" t="s">
        <v>1433</v>
      </c>
      <c r="M67" t="s">
        <v>301</v>
      </c>
    </row>
    <row r="68" spans="1:13" x14ac:dyDescent="0.25">
      <c r="A68">
        <v>1224005</v>
      </c>
      <c r="B68" t="s">
        <v>294</v>
      </c>
      <c r="C68" t="s">
        <v>306</v>
      </c>
      <c r="D68" t="s">
        <v>327</v>
      </c>
      <c r="E68" t="s">
        <v>357</v>
      </c>
      <c r="F68" t="s">
        <v>714</v>
      </c>
      <c r="G68" t="s">
        <v>327</v>
      </c>
      <c r="H68" s="147">
        <v>39509</v>
      </c>
      <c r="I68" t="s">
        <v>971</v>
      </c>
      <c r="J68" t="s">
        <v>986</v>
      </c>
      <c r="K68" t="s">
        <v>987</v>
      </c>
      <c r="L68" t="s">
        <v>1281</v>
      </c>
      <c r="M68" t="s">
        <v>349</v>
      </c>
    </row>
    <row r="69" spans="1:13" x14ac:dyDescent="0.25">
      <c r="A69">
        <v>1226208</v>
      </c>
      <c r="B69" t="s">
        <v>409</v>
      </c>
      <c r="C69" t="s">
        <v>418</v>
      </c>
      <c r="D69" t="s">
        <v>715</v>
      </c>
      <c r="E69" t="s">
        <v>363</v>
      </c>
      <c r="F69" t="s">
        <v>707</v>
      </c>
      <c r="G69" t="s">
        <v>715</v>
      </c>
      <c r="H69" s="147">
        <v>28809</v>
      </c>
      <c r="I69" t="s">
        <v>1071</v>
      </c>
      <c r="J69" t="s">
        <v>959</v>
      </c>
      <c r="K69" t="s">
        <v>1127</v>
      </c>
      <c r="L69" t="s">
        <v>1282</v>
      </c>
      <c r="M69" t="s">
        <v>349</v>
      </c>
    </row>
    <row r="70" spans="1:13" x14ac:dyDescent="0.25">
      <c r="A70">
        <v>1234847</v>
      </c>
      <c r="B70" t="s">
        <v>294</v>
      </c>
      <c r="C70" t="s">
        <v>295</v>
      </c>
      <c r="D70" t="s">
        <v>420</v>
      </c>
      <c r="F70" t="s">
        <v>421</v>
      </c>
      <c r="G70" t="s">
        <v>420</v>
      </c>
      <c r="H70" s="147">
        <v>37011</v>
      </c>
      <c r="I70" t="s">
        <v>1043</v>
      </c>
      <c r="J70" t="s">
        <v>952</v>
      </c>
      <c r="K70" t="s">
        <v>1058</v>
      </c>
      <c r="L70" t="s">
        <v>1059</v>
      </c>
      <c r="M70" t="s">
        <v>301</v>
      </c>
    </row>
    <row r="71" spans="1:13" x14ac:dyDescent="0.25">
      <c r="A71">
        <v>1238657</v>
      </c>
      <c r="B71" t="s">
        <v>294</v>
      </c>
      <c r="C71" t="s">
        <v>295</v>
      </c>
      <c r="D71" t="s">
        <v>591</v>
      </c>
      <c r="F71" t="s">
        <v>589</v>
      </c>
      <c r="G71" t="s">
        <v>591</v>
      </c>
      <c r="H71" s="147">
        <v>38867</v>
      </c>
      <c r="I71" t="s">
        <v>1043</v>
      </c>
      <c r="J71" t="s">
        <v>979</v>
      </c>
      <c r="K71" t="s">
        <v>968</v>
      </c>
      <c r="L71" t="s">
        <v>1170</v>
      </c>
      <c r="M71" t="s">
        <v>301</v>
      </c>
    </row>
    <row r="72" spans="1:13" x14ac:dyDescent="0.25">
      <c r="A72">
        <v>1239113</v>
      </c>
      <c r="B72" t="s">
        <v>340</v>
      </c>
      <c r="C72" t="s">
        <v>306</v>
      </c>
      <c r="D72" t="s">
        <v>1434</v>
      </c>
      <c r="F72" t="s">
        <v>1435</v>
      </c>
      <c r="G72" t="s">
        <v>1434</v>
      </c>
      <c r="H72" s="147">
        <v>39031</v>
      </c>
      <c r="I72" t="s">
        <v>975</v>
      </c>
      <c r="J72" t="s">
        <v>959</v>
      </c>
      <c r="K72" t="s">
        <v>968</v>
      </c>
      <c r="L72" t="s">
        <v>1436</v>
      </c>
      <c r="M72" t="s">
        <v>349</v>
      </c>
    </row>
    <row r="73" spans="1:13" x14ac:dyDescent="0.25">
      <c r="A73">
        <v>1244014</v>
      </c>
      <c r="B73" t="s">
        <v>294</v>
      </c>
      <c r="C73" t="s">
        <v>295</v>
      </c>
      <c r="D73" t="s">
        <v>439</v>
      </c>
      <c r="F73" t="s">
        <v>592</v>
      </c>
      <c r="G73" t="s">
        <v>439</v>
      </c>
      <c r="H73" s="147">
        <v>39282</v>
      </c>
      <c r="I73" t="s">
        <v>974</v>
      </c>
      <c r="J73" t="s">
        <v>1009</v>
      </c>
      <c r="K73" t="s">
        <v>976</v>
      </c>
      <c r="L73" t="s">
        <v>1171</v>
      </c>
      <c r="M73" t="s">
        <v>301</v>
      </c>
    </row>
    <row r="74" spans="1:13" x14ac:dyDescent="0.25">
      <c r="A74">
        <v>1250586</v>
      </c>
      <c r="B74" t="s">
        <v>294</v>
      </c>
      <c r="C74" t="s">
        <v>295</v>
      </c>
      <c r="D74" t="s">
        <v>422</v>
      </c>
      <c r="F74" t="s">
        <v>423</v>
      </c>
      <c r="G74" t="s">
        <v>422</v>
      </c>
      <c r="H74" s="147">
        <v>39079</v>
      </c>
      <c r="I74" t="s">
        <v>1060</v>
      </c>
      <c r="J74" t="s">
        <v>956</v>
      </c>
      <c r="K74" t="s">
        <v>968</v>
      </c>
      <c r="L74" t="s">
        <v>1061</v>
      </c>
      <c r="M74" t="s">
        <v>301</v>
      </c>
    </row>
    <row r="75" spans="1:13" x14ac:dyDescent="0.25">
      <c r="A75">
        <v>1250609</v>
      </c>
      <c r="B75" t="s">
        <v>294</v>
      </c>
      <c r="C75" t="s">
        <v>306</v>
      </c>
      <c r="D75" t="s">
        <v>424</v>
      </c>
      <c r="F75" t="s">
        <v>425</v>
      </c>
      <c r="G75" t="s">
        <v>424</v>
      </c>
      <c r="H75" s="147">
        <v>39372</v>
      </c>
      <c r="I75" t="s">
        <v>1011</v>
      </c>
      <c r="J75" t="s">
        <v>975</v>
      </c>
      <c r="K75" t="s">
        <v>976</v>
      </c>
      <c r="L75" t="s">
        <v>1062</v>
      </c>
      <c r="M75" t="s">
        <v>349</v>
      </c>
    </row>
    <row r="76" spans="1:13" x14ac:dyDescent="0.25">
      <c r="A76">
        <v>1258186</v>
      </c>
      <c r="B76" t="s">
        <v>294</v>
      </c>
      <c r="C76" t="s">
        <v>306</v>
      </c>
      <c r="D76" t="s">
        <v>716</v>
      </c>
      <c r="E76" t="s">
        <v>522</v>
      </c>
      <c r="F76" t="s">
        <v>713</v>
      </c>
      <c r="G76" t="s">
        <v>716</v>
      </c>
      <c r="H76" s="147">
        <v>39630</v>
      </c>
      <c r="I76" t="s">
        <v>965</v>
      </c>
      <c r="J76" t="s">
        <v>1009</v>
      </c>
      <c r="K76" t="s">
        <v>987</v>
      </c>
      <c r="L76" t="s">
        <v>1283</v>
      </c>
      <c r="M76" t="s">
        <v>349</v>
      </c>
    </row>
    <row r="77" spans="1:13" x14ac:dyDescent="0.25">
      <c r="A77">
        <v>1258190</v>
      </c>
      <c r="B77" t="s">
        <v>294</v>
      </c>
      <c r="C77" t="s">
        <v>306</v>
      </c>
      <c r="D77" t="s">
        <v>717</v>
      </c>
      <c r="F77" t="s">
        <v>697</v>
      </c>
      <c r="G77" t="s">
        <v>717</v>
      </c>
      <c r="H77" s="147">
        <v>39463</v>
      </c>
      <c r="I77" t="s">
        <v>964</v>
      </c>
      <c r="J77" t="s">
        <v>965</v>
      </c>
      <c r="K77" t="s">
        <v>987</v>
      </c>
      <c r="L77" t="s">
        <v>1284</v>
      </c>
      <c r="M77" t="s">
        <v>349</v>
      </c>
    </row>
    <row r="78" spans="1:13" x14ac:dyDescent="0.25">
      <c r="A78">
        <v>1258193</v>
      </c>
      <c r="B78" t="s">
        <v>409</v>
      </c>
      <c r="C78" t="s">
        <v>418</v>
      </c>
      <c r="D78" t="s">
        <v>718</v>
      </c>
      <c r="E78" t="s">
        <v>696</v>
      </c>
      <c r="F78" t="s">
        <v>719</v>
      </c>
      <c r="G78" t="s">
        <v>718</v>
      </c>
      <c r="H78" s="147">
        <v>17699</v>
      </c>
      <c r="I78" t="s">
        <v>1071</v>
      </c>
      <c r="J78" t="s">
        <v>962</v>
      </c>
      <c r="K78" t="s">
        <v>1285</v>
      </c>
      <c r="L78" t="s">
        <v>1286</v>
      </c>
      <c r="M78" t="s">
        <v>349</v>
      </c>
    </row>
    <row r="79" spans="1:13" x14ac:dyDescent="0.25">
      <c r="A79">
        <v>1259135</v>
      </c>
      <c r="B79" t="s">
        <v>294</v>
      </c>
      <c r="C79" t="s">
        <v>295</v>
      </c>
      <c r="D79" t="s">
        <v>591</v>
      </c>
      <c r="F79" t="s">
        <v>593</v>
      </c>
      <c r="G79" t="s">
        <v>591</v>
      </c>
      <c r="H79" s="147">
        <v>38501</v>
      </c>
      <c r="I79" t="s">
        <v>1003</v>
      </c>
      <c r="J79" t="s">
        <v>979</v>
      </c>
      <c r="K79" t="s">
        <v>1046</v>
      </c>
      <c r="L79" t="s">
        <v>1172</v>
      </c>
      <c r="M79" t="s">
        <v>301</v>
      </c>
    </row>
    <row r="80" spans="1:13" x14ac:dyDescent="0.25">
      <c r="A80">
        <v>1260913</v>
      </c>
      <c r="B80" t="s">
        <v>294</v>
      </c>
      <c r="C80" t="s">
        <v>306</v>
      </c>
      <c r="D80" t="s">
        <v>921</v>
      </c>
      <c r="E80" t="s">
        <v>1437</v>
      </c>
      <c r="F80" t="s">
        <v>920</v>
      </c>
      <c r="G80" t="s">
        <v>921</v>
      </c>
      <c r="H80" s="147">
        <v>39397</v>
      </c>
      <c r="I80" t="s">
        <v>959</v>
      </c>
      <c r="J80" t="s">
        <v>959</v>
      </c>
      <c r="K80" t="s">
        <v>976</v>
      </c>
      <c r="L80" t="s">
        <v>1438</v>
      </c>
      <c r="M80" t="s">
        <v>349</v>
      </c>
    </row>
    <row r="81" spans="1:13" x14ac:dyDescent="0.25">
      <c r="A81">
        <v>1260915</v>
      </c>
      <c r="B81" t="s">
        <v>294</v>
      </c>
      <c r="C81" t="s">
        <v>306</v>
      </c>
      <c r="D81" t="s">
        <v>309</v>
      </c>
      <c r="E81" t="s">
        <v>297</v>
      </c>
      <c r="F81" t="s">
        <v>310</v>
      </c>
      <c r="G81" t="s">
        <v>309</v>
      </c>
      <c r="H81" s="147">
        <v>39829</v>
      </c>
      <c r="I81" t="s">
        <v>964</v>
      </c>
      <c r="J81" t="s">
        <v>965</v>
      </c>
      <c r="K81" t="s">
        <v>966</v>
      </c>
      <c r="L81" t="s">
        <v>967</v>
      </c>
      <c r="M81" t="s">
        <v>349</v>
      </c>
    </row>
    <row r="82" spans="1:13" x14ac:dyDescent="0.25">
      <c r="A82">
        <v>1269479</v>
      </c>
      <c r="B82" t="s">
        <v>409</v>
      </c>
      <c r="C82" t="s">
        <v>295</v>
      </c>
      <c r="D82" t="s">
        <v>676</v>
      </c>
      <c r="F82" t="s">
        <v>590</v>
      </c>
      <c r="G82" t="s">
        <v>676</v>
      </c>
      <c r="H82" s="147">
        <v>26526</v>
      </c>
      <c r="I82" t="s">
        <v>1071</v>
      </c>
      <c r="J82" t="s">
        <v>951</v>
      </c>
      <c r="K82" t="s">
        <v>1243</v>
      </c>
      <c r="L82" t="s">
        <v>1244</v>
      </c>
      <c r="M82" t="s">
        <v>301</v>
      </c>
    </row>
    <row r="83" spans="1:13" x14ac:dyDescent="0.25">
      <c r="A83">
        <v>1271951</v>
      </c>
      <c r="B83" t="s">
        <v>294</v>
      </c>
      <c r="C83" t="s">
        <v>306</v>
      </c>
      <c r="D83" t="s">
        <v>720</v>
      </c>
      <c r="E83" t="s">
        <v>301</v>
      </c>
      <c r="F83" t="s">
        <v>721</v>
      </c>
      <c r="G83" t="s">
        <v>720</v>
      </c>
      <c r="H83" s="147">
        <v>38721</v>
      </c>
      <c r="I83" t="s">
        <v>952</v>
      </c>
      <c r="J83" t="s">
        <v>965</v>
      </c>
      <c r="K83" t="s">
        <v>968</v>
      </c>
      <c r="L83" t="s">
        <v>1287</v>
      </c>
      <c r="M83" t="s">
        <v>349</v>
      </c>
    </row>
    <row r="84" spans="1:13" x14ac:dyDescent="0.25">
      <c r="A84">
        <v>1271952</v>
      </c>
      <c r="B84" t="s">
        <v>294</v>
      </c>
      <c r="C84" t="s">
        <v>295</v>
      </c>
      <c r="D84" t="s">
        <v>575</v>
      </c>
      <c r="F84" t="s">
        <v>721</v>
      </c>
      <c r="G84" t="s">
        <v>575</v>
      </c>
      <c r="H84" s="147">
        <v>39500</v>
      </c>
      <c r="I84" t="s">
        <v>989</v>
      </c>
      <c r="J84" t="s">
        <v>971</v>
      </c>
      <c r="K84" t="s">
        <v>987</v>
      </c>
      <c r="L84" t="s">
        <v>1288</v>
      </c>
      <c r="M84" t="s">
        <v>301</v>
      </c>
    </row>
    <row r="85" spans="1:13" x14ac:dyDescent="0.25">
      <c r="A85">
        <v>1275093</v>
      </c>
      <c r="B85" t="s">
        <v>294</v>
      </c>
      <c r="C85" t="s">
        <v>295</v>
      </c>
      <c r="D85" t="s">
        <v>594</v>
      </c>
      <c r="F85" t="s">
        <v>595</v>
      </c>
      <c r="G85" t="s">
        <v>594</v>
      </c>
      <c r="H85" s="147">
        <v>38762</v>
      </c>
      <c r="I85" t="s">
        <v>1025</v>
      </c>
      <c r="J85" t="s">
        <v>971</v>
      </c>
      <c r="K85" t="s">
        <v>968</v>
      </c>
      <c r="L85" t="s">
        <v>1173</v>
      </c>
      <c r="M85" t="s">
        <v>301</v>
      </c>
    </row>
    <row r="86" spans="1:13" x14ac:dyDescent="0.25">
      <c r="A86">
        <v>1285086</v>
      </c>
      <c r="B86" t="s">
        <v>340</v>
      </c>
      <c r="C86" t="s">
        <v>306</v>
      </c>
      <c r="D86" t="s">
        <v>706</v>
      </c>
      <c r="E86" t="s">
        <v>1439</v>
      </c>
      <c r="F86" t="s">
        <v>1440</v>
      </c>
      <c r="G86" t="s">
        <v>706</v>
      </c>
      <c r="H86" s="147">
        <v>38530</v>
      </c>
      <c r="I86" t="s">
        <v>1020</v>
      </c>
      <c r="J86" t="s">
        <v>962</v>
      </c>
      <c r="K86" t="s">
        <v>1046</v>
      </c>
      <c r="L86" t="s">
        <v>1441</v>
      </c>
      <c r="M86" t="s">
        <v>349</v>
      </c>
    </row>
    <row r="87" spans="1:13" x14ac:dyDescent="0.25">
      <c r="A87">
        <v>1296057</v>
      </c>
      <c r="B87" t="s">
        <v>294</v>
      </c>
      <c r="C87" t="s">
        <v>295</v>
      </c>
      <c r="D87" t="s">
        <v>596</v>
      </c>
      <c r="F87" t="s">
        <v>597</v>
      </c>
      <c r="G87" t="s">
        <v>596</v>
      </c>
      <c r="H87" s="147">
        <v>39022</v>
      </c>
      <c r="I87" t="s">
        <v>965</v>
      </c>
      <c r="J87" t="s">
        <v>959</v>
      </c>
      <c r="K87" t="s">
        <v>968</v>
      </c>
      <c r="L87" t="s">
        <v>1174</v>
      </c>
      <c r="M87" t="s">
        <v>301</v>
      </c>
    </row>
    <row r="88" spans="1:13" x14ac:dyDescent="0.25">
      <c r="A88">
        <v>1302278</v>
      </c>
      <c r="B88" t="s">
        <v>294</v>
      </c>
      <c r="C88" t="s">
        <v>306</v>
      </c>
      <c r="D88" t="s">
        <v>426</v>
      </c>
      <c r="F88" t="s">
        <v>427</v>
      </c>
      <c r="G88" t="s">
        <v>428</v>
      </c>
      <c r="H88" s="147">
        <v>39563</v>
      </c>
      <c r="I88" t="s">
        <v>1063</v>
      </c>
      <c r="J88" t="s">
        <v>952</v>
      </c>
      <c r="K88" t="s">
        <v>987</v>
      </c>
      <c r="L88" t="s">
        <v>1064</v>
      </c>
      <c r="M88" t="s">
        <v>349</v>
      </c>
    </row>
    <row r="89" spans="1:13" x14ac:dyDescent="0.25">
      <c r="A89">
        <v>1302286</v>
      </c>
      <c r="B89" t="s">
        <v>340</v>
      </c>
      <c r="C89" t="s">
        <v>306</v>
      </c>
      <c r="D89" t="s">
        <v>722</v>
      </c>
      <c r="F89" t="s">
        <v>723</v>
      </c>
      <c r="G89" t="s">
        <v>722</v>
      </c>
      <c r="H89" s="147">
        <v>38777</v>
      </c>
      <c r="I89" t="s">
        <v>965</v>
      </c>
      <c r="J89" t="s">
        <v>986</v>
      </c>
      <c r="K89" t="s">
        <v>968</v>
      </c>
      <c r="L89" t="s">
        <v>1289</v>
      </c>
      <c r="M89" t="s">
        <v>349</v>
      </c>
    </row>
    <row r="90" spans="1:13" x14ac:dyDescent="0.25">
      <c r="A90">
        <v>1305056</v>
      </c>
      <c r="B90" t="s">
        <v>294</v>
      </c>
      <c r="C90" t="s">
        <v>306</v>
      </c>
      <c r="D90" t="s">
        <v>300</v>
      </c>
      <c r="F90" t="s">
        <v>311</v>
      </c>
      <c r="G90" t="s">
        <v>300</v>
      </c>
      <c r="H90" s="147">
        <v>39037</v>
      </c>
      <c r="I90" t="s">
        <v>964</v>
      </c>
      <c r="J90" t="s">
        <v>959</v>
      </c>
      <c r="K90" t="s">
        <v>968</v>
      </c>
      <c r="L90" t="s">
        <v>969</v>
      </c>
      <c r="M90" t="s">
        <v>349</v>
      </c>
    </row>
    <row r="91" spans="1:13" x14ac:dyDescent="0.25">
      <c r="A91">
        <v>1309283</v>
      </c>
      <c r="B91" t="s">
        <v>409</v>
      </c>
      <c r="C91" t="s">
        <v>299</v>
      </c>
      <c r="D91" t="s">
        <v>604</v>
      </c>
      <c r="F91" t="s">
        <v>1435</v>
      </c>
      <c r="G91" t="s">
        <v>604</v>
      </c>
      <c r="H91" s="147">
        <v>24976</v>
      </c>
      <c r="I91" t="s">
        <v>970</v>
      </c>
      <c r="J91" t="s">
        <v>979</v>
      </c>
      <c r="K91" t="s">
        <v>1399</v>
      </c>
      <c r="L91" t="s">
        <v>1442</v>
      </c>
      <c r="M91" t="s">
        <v>349</v>
      </c>
    </row>
    <row r="92" spans="1:13" x14ac:dyDescent="0.25">
      <c r="A92">
        <v>1315295</v>
      </c>
      <c r="B92" t="s">
        <v>294</v>
      </c>
      <c r="C92" t="s">
        <v>306</v>
      </c>
      <c r="D92" t="s">
        <v>724</v>
      </c>
      <c r="E92" t="s">
        <v>696</v>
      </c>
      <c r="F92" t="s">
        <v>703</v>
      </c>
      <c r="G92" t="s">
        <v>724</v>
      </c>
      <c r="H92" s="147">
        <v>40434</v>
      </c>
      <c r="I92" t="s">
        <v>955</v>
      </c>
      <c r="J92" t="s">
        <v>983</v>
      </c>
      <c r="K92" t="s">
        <v>972</v>
      </c>
      <c r="L92" t="s">
        <v>1290</v>
      </c>
      <c r="M92" t="s">
        <v>349</v>
      </c>
    </row>
    <row r="93" spans="1:13" x14ac:dyDescent="0.25">
      <c r="A93">
        <v>1315298</v>
      </c>
      <c r="B93" t="s">
        <v>294</v>
      </c>
      <c r="C93" t="s">
        <v>295</v>
      </c>
      <c r="D93" t="s">
        <v>725</v>
      </c>
      <c r="E93" t="s">
        <v>388</v>
      </c>
      <c r="F93" t="s">
        <v>697</v>
      </c>
      <c r="G93" t="s">
        <v>725</v>
      </c>
      <c r="H93" s="147">
        <v>28737</v>
      </c>
      <c r="I93" t="s">
        <v>952</v>
      </c>
      <c r="J93" t="s">
        <v>983</v>
      </c>
      <c r="K93" t="s">
        <v>1127</v>
      </c>
      <c r="L93" t="s">
        <v>1291</v>
      </c>
      <c r="M93" t="s">
        <v>301</v>
      </c>
    </row>
    <row r="94" spans="1:13" x14ac:dyDescent="0.25">
      <c r="A94">
        <v>1315921</v>
      </c>
      <c r="B94" t="s">
        <v>294</v>
      </c>
      <c r="C94" t="s">
        <v>306</v>
      </c>
      <c r="D94" t="s">
        <v>598</v>
      </c>
      <c r="F94" t="s">
        <v>589</v>
      </c>
      <c r="G94" t="s">
        <v>598</v>
      </c>
      <c r="H94" s="147">
        <v>39333</v>
      </c>
      <c r="I94" t="s">
        <v>951</v>
      </c>
      <c r="J94" t="s">
        <v>983</v>
      </c>
      <c r="K94" t="s">
        <v>976</v>
      </c>
      <c r="L94" t="s">
        <v>1175</v>
      </c>
      <c r="M94" t="s">
        <v>349</v>
      </c>
    </row>
    <row r="95" spans="1:13" x14ac:dyDescent="0.25">
      <c r="A95">
        <v>1317905</v>
      </c>
      <c r="B95" t="s">
        <v>409</v>
      </c>
      <c r="C95" t="s">
        <v>418</v>
      </c>
      <c r="D95" t="s">
        <v>521</v>
      </c>
      <c r="E95" t="s">
        <v>522</v>
      </c>
      <c r="F95" t="s">
        <v>913</v>
      </c>
      <c r="G95" t="s">
        <v>521</v>
      </c>
      <c r="H95" s="147">
        <v>24866</v>
      </c>
      <c r="I95" t="s">
        <v>1003</v>
      </c>
      <c r="J95" t="s">
        <v>965</v>
      </c>
      <c r="K95" t="s">
        <v>1399</v>
      </c>
      <c r="L95" t="s">
        <v>1443</v>
      </c>
      <c r="M95" t="s">
        <v>349</v>
      </c>
    </row>
    <row r="96" spans="1:13" x14ac:dyDescent="0.25">
      <c r="A96">
        <v>1317908</v>
      </c>
      <c r="B96" t="s">
        <v>294</v>
      </c>
      <c r="C96" t="s">
        <v>306</v>
      </c>
      <c r="D96" t="s">
        <v>564</v>
      </c>
      <c r="F96" t="s">
        <v>1444</v>
      </c>
      <c r="G96" t="s">
        <v>564</v>
      </c>
      <c r="H96" s="147">
        <v>39854</v>
      </c>
      <c r="I96" t="s">
        <v>975</v>
      </c>
      <c r="J96" t="s">
        <v>971</v>
      </c>
      <c r="K96" t="s">
        <v>966</v>
      </c>
      <c r="L96" t="s">
        <v>1445</v>
      </c>
      <c r="M96" t="s">
        <v>349</v>
      </c>
    </row>
    <row r="97" spans="1:13" x14ac:dyDescent="0.25">
      <c r="A97">
        <v>1317911</v>
      </c>
      <c r="B97" t="s">
        <v>340</v>
      </c>
      <c r="C97" t="s">
        <v>295</v>
      </c>
      <c r="D97" t="s">
        <v>1446</v>
      </c>
      <c r="F97" t="s">
        <v>667</v>
      </c>
      <c r="G97" t="s">
        <v>1446</v>
      </c>
      <c r="H97" s="147">
        <v>39413</v>
      </c>
      <c r="I97" t="s">
        <v>1020</v>
      </c>
      <c r="J97" t="s">
        <v>959</v>
      </c>
      <c r="K97" t="s">
        <v>976</v>
      </c>
      <c r="L97" t="s">
        <v>1447</v>
      </c>
      <c r="M97" t="s">
        <v>301</v>
      </c>
    </row>
    <row r="98" spans="1:13" x14ac:dyDescent="0.25">
      <c r="A98">
        <v>1317912</v>
      </c>
      <c r="B98" t="s">
        <v>340</v>
      </c>
      <c r="C98" t="s">
        <v>306</v>
      </c>
      <c r="D98" t="s">
        <v>747</v>
      </c>
      <c r="E98" t="s">
        <v>1448</v>
      </c>
      <c r="F98" t="s">
        <v>913</v>
      </c>
      <c r="G98" t="s">
        <v>747</v>
      </c>
      <c r="H98" s="147">
        <v>39827</v>
      </c>
      <c r="I98" t="s">
        <v>1025</v>
      </c>
      <c r="J98" t="s">
        <v>965</v>
      </c>
      <c r="K98" t="s">
        <v>966</v>
      </c>
      <c r="L98" t="s">
        <v>1449</v>
      </c>
      <c r="M98" t="s">
        <v>349</v>
      </c>
    </row>
    <row r="99" spans="1:13" x14ac:dyDescent="0.25">
      <c r="A99">
        <v>1327008</v>
      </c>
      <c r="B99" t="s">
        <v>294</v>
      </c>
      <c r="C99" t="s">
        <v>306</v>
      </c>
      <c r="D99" t="s">
        <v>726</v>
      </c>
      <c r="E99" t="s">
        <v>357</v>
      </c>
      <c r="F99" t="s">
        <v>727</v>
      </c>
      <c r="G99" t="s">
        <v>726</v>
      </c>
      <c r="H99" s="147">
        <v>38688</v>
      </c>
      <c r="I99" t="s">
        <v>971</v>
      </c>
      <c r="J99" t="s">
        <v>956</v>
      </c>
      <c r="K99" t="s">
        <v>1046</v>
      </c>
      <c r="L99" t="s">
        <v>1292</v>
      </c>
      <c r="M99" t="s">
        <v>349</v>
      </c>
    </row>
    <row r="100" spans="1:13" x14ac:dyDescent="0.25">
      <c r="A100">
        <v>1336443</v>
      </c>
      <c r="B100" t="s">
        <v>294</v>
      </c>
      <c r="C100" t="s">
        <v>306</v>
      </c>
      <c r="D100" t="s">
        <v>429</v>
      </c>
      <c r="F100" t="s">
        <v>430</v>
      </c>
      <c r="H100" s="147">
        <v>40874</v>
      </c>
      <c r="I100" t="s">
        <v>1020</v>
      </c>
      <c r="J100" t="s">
        <v>959</v>
      </c>
      <c r="K100" t="s">
        <v>980</v>
      </c>
      <c r="L100" t="s">
        <v>1065</v>
      </c>
      <c r="M100" t="s">
        <v>349</v>
      </c>
    </row>
    <row r="101" spans="1:13" x14ac:dyDescent="0.25">
      <c r="A101">
        <v>1338585</v>
      </c>
      <c r="B101" t="s">
        <v>294</v>
      </c>
      <c r="C101" t="s">
        <v>295</v>
      </c>
      <c r="D101" t="s">
        <v>599</v>
      </c>
      <c r="F101" t="s">
        <v>590</v>
      </c>
      <c r="G101" t="s">
        <v>599</v>
      </c>
      <c r="H101" s="147">
        <v>40195</v>
      </c>
      <c r="I101" t="s">
        <v>1011</v>
      </c>
      <c r="J101" t="s">
        <v>965</v>
      </c>
      <c r="K101" t="s">
        <v>972</v>
      </c>
      <c r="L101" t="s">
        <v>1176</v>
      </c>
      <c r="M101" t="s">
        <v>301</v>
      </c>
    </row>
    <row r="102" spans="1:13" x14ac:dyDescent="0.25">
      <c r="A102">
        <v>1339425</v>
      </c>
      <c r="B102" t="s">
        <v>409</v>
      </c>
      <c r="C102" t="s">
        <v>295</v>
      </c>
      <c r="D102" t="s">
        <v>677</v>
      </c>
      <c r="F102" t="s">
        <v>678</v>
      </c>
      <c r="G102" t="s">
        <v>679</v>
      </c>
      <c r="H102" s="147">
        <v>26298</v>
      </c>
      <c r="I102" t="s">
        <v>991</v>
      </c>
      <c r="J102" t="s">
        <v>956</v>
      </c>
      <c r="K102" t="s">
        <v>1245</v>
      </c>
      <c r="L102" t="s">
        <v>1246</v>
      </c>
      <c r="M102" t="s">
        <v>301</v>
      </c>
    </row>
    <row r="103" spans="1:13" x14ac:dyDescent="0.25">
      <c r="A103">
        <v>1339777</v>
      </c>
      <c r="B103" t="s">
        <v>340</v>
      </c>
      <c r="C103" t="s">
        <v>306</v>
      </c>
      <c r="D103" t="s">
        <v>1450</v>
      </c>
      <c r="E103" t="s">
        <v>375</v>
      </c>
      <c r="F103" t="s">
        <v>1451</v>
      </c>
      <c r="G103" t="s">
        <v>1450</v>
      </c>
      <c r="H103" s="147">
        <v>39637</v>
      </c>
      <c r="I103" t="s">
        <v>951</v>
      </c>
      <c r="J103" t="s">
        <v>1009</v>
      </c>
      <c r="K103" t="s">
        <v>987</v>
      </c>
      <c r="L103" t="s">
        <v>1452</v>
      </c>
      <c r="M103" t="s">
        <v>349</v>
      </c>
    </row>
    <row r="104" spans="1:13" x14ac:dyDescent="0.25">
      <c r="A104">
        <v>1342762</v>
      </c>
      <c r="B104" t="s">
        <v>294</v>
      </c>
      <c r="C104" t="s">
        <v>295</v>
      </c>
      <c r="D104" t="s">
        <v>1453</v>
      </c>
      <c r="E104" t="s">
        <v>696</v>
      </c>
      <c r="F104" t="s">
        <v>1454</v>
      </c>
      <c r="G104" t="s">
        <v>1453</v>
      </c>
      <c r="H104" s="147">
        <v>39454</v>
      </c>
      <c r="I104" t="s">
        <v>1009</v>
      </c>
      <c r="J104" t="s">
        <v>965</v>
      </c>
      <c r="K104" t="s">
        <v>987</v>
      </c>
      <c r="L104" t="s">
        <v>1455</v>
      </c>
      <c r="M104" t="s">
        <v>301</v>
      </c>
    </row>
    <row r="105" spans="1:13" x14ac:dyDescent="0.25">
      <c r="A105">
        <v>1343773</v>
      </c>
      <c r="B105" t="s">
        <v>409</v>
      </c>
      <c r="C105" t="s">
        <v>295</v>
      </c>
      <c r="D105" t="s">
        <v>752</v>
      </c>
      <c r="E105" t="s">
        <v>1456</v>
      </c>
      <c r="F105" t="s">
        <v>1457</v>
      </c>
      <c r="G105" t="s">
        <v>752</v>
      </c>
      <c r="H105" s="147">
        <v>36391</v>
      </c>
      <c r="I105" t="s">
        <v>974</v>
      </c>
      <c r="J105" t="s">
        <v>951</v>
      </c>
      <c r="K105" t="s">
        <v>1271</v>
      </c>
      <c r="L105" t="s">
        <v>1458</v>
      </c>
      <c r="M105" t="s">
        <v>301</v>
      </c>
    </row>
    <row r="106" spans="1:13" x14ac:dyDescent="0.25">
      <c r="A106">
        <v>1349460</v>
      </c>
      <c r="B106" t="s">
        <v>294</v>
      </c>
      <c r="C106" t="s">
        <v>295</v>
      </c>
      <c r="D106" t="s">
        <v>1459</v>
      </c>
      <c r="F106" t="s">
        <v>930</v>
      </c>
      <c r="G106" t="s">
        <v>1459</v>
      </c>
      <c r="H106" s="147">
        <v>39905</v>
      </c>
      <c r="I106" t="s">
        <v>971</v>
      </c>
      <c r="J106" t="s">
        <v>952</v>
      </c>
      <c r="K106" t="s">
        <v>966</v>
      </c>
      <c r="L106" t="s">
        <v>1460</v>
      </c>
      <c r="M106" t="s">
        <v>301</v>
      </c>
    </row>
    <row r="107" spans="1:13" x14ac:dyDescent="0.25">
      <c r="A107">
        <v>1350727</v>
      </c>
      <c r="B107" t="s">
        <v>294</v>
      </c>
      <c r="C107" t="s">
        <v>295</v>
      </c>
      <c r="D107" t="s">
        <v>420</v>
      </c>
      <c r="F107" t="s">
        <v>600</v>
      </c>
      <c r="G107" t="s">
        <v>420</v>
      </c>
      <c r="H107" s="147">
        <v>39787</v>
      </c>
      <c r="I107" t="s">
        <v>979</v>
      </c>
      <c r="J107" t="s">
        <v>956</v>
      </c>
      <c r="K107" t="s">
        <v>987</v>
      </c>
      <c r="L107" t="s">
        <v>1177</v>
      </c>
      <c r="M107" t="s">
        <v>301</v>
      </c>
    </row>
    <row r="108" spans="1:13" x14ac:dyDescent="0.25">
      <c r="A108">
        <v>1351177</v>
      </c>
      <c r="B108" t="s">
        <v>294</v>
      </c>
      <c r="C108" t="s">
        <v>306</v>
      </c>
      <c r="D108" t="s">
        <v>307</v>
      </c>
      <c r="E108" t="s">
        <v>396</v>
      </c>
      <c r="F108" t="s">
        <v>1461</v>
      </c>
      <c r="G108" t="s">
        <v>307</v>
      </c>
      <c r="H108" s="147">
        <v>39685</v>
      </c>
      <c r="I108" t="s">
        <v>1063</v>
      </c>
      <c r="J108" t="s">
        <v>951</v>
      </c>
      <c r="K108" t="s">
        <v>987</v>
      </c>
      <c r="L108" t="s">
        <v>1462</v>
      </c>
      <c r="M108" t="s">
        <v>349</v>
      </c>
    </row>
    <row r="109" spans="1:13" x14ac:dyDescent="0.25">
      <c r="A109">
        <v>1352124</v>
      </c>
      <c r="B109" t="s">
        <v>294</v>
      </c>
      <c r="C109" t="s">
        <v>306</v>
      </c>
      <c r="D109" t="s">
        <v>401</v>
      </c>
      <c r="F109" t="s">
        <v>601</v>
      </c>
      <c r="G109" t="s">
        <v>401</v>
      </c>
      <c r="H109" s="147">
        <v>39152</v>
      </c>
      <c r="I109" t="s">
        <v>959</v>
      </c>
      <c r="J109" t="s">
        <v>986</v>
      </c>
      <c r="K109" t="s">
        <v>976</v>
      </c>
      <c r="L109" t="s">
        <v>1178</v>
      </c>
      <c r="M109" t="s">
        <v>349</v>
      </c>
    </row>
    <row r="110" spans="1:13" x14ac:dyDescent="0.25">
      <c r="A110">
        <v>1357174</v>
      </c>
      <c r="B110" t="s">
        <v>294</v>
      </c>
      <c r="C110" t="s">
        <v>418</v>
      </c>
      <c r="D110" t="s">
        <v>728</v>
      </c>
      <c r="E110" t="s">
        <v>357</v>
      </c>
      <c r="F110" t="s">
        <v>721</v>
      </c>
      <c r="G110" t="s">
        <v>728</v>
      </c>
      <c r="H110" s="147">
        <v>28045</v>
      </c>
      <c r="I110" t="s">
        <v>956</v>
      </c>
      <c r="J110" t="s">
        <v>975</v>
      </c>
      <c r="K110" t="s">
        <v>1121</v>
      </c>
      <c r="L110" t="s">
        <v>1293</v>
      </c>
      <c r="M110" t="s">
        <v>349</v>
      </c>
    </row>
    <row r="111" spans="1:13" x14ac:dyDescent="0.25">
      <c r="A111">
        <v>1362168</v>
      </c>
      <c r="B111" t="s">
        <v>294</v>
      </c>
      <c r="C111" t="s">
        <v>306</v>
      </c>
      <c r="D111" t="s">
        <v>309</v>
      </c>
      <c r="E111" t="s">
        <v>381</v>
      </c>
      <c r="F111" t="s">
        <v>729</v>
      </c>
      <c r="G111" t="s">
        <v>309</v>
      </c>
      <c r="H111" s="147">
        <v>39899</v>
      </c>
      <c r="I111" t="s">
        <v>1020</v>
      </c>
      <c r="J111" t="s">
        <v>986</v>
      </c>
      <c r="K111" t="s">
        <v>966</v>
      </c>
      <c r="L111" t="s">
        <v>1294</v>
      </c>
      <c r="M111" t="s">
        <v>349</v>
      </c>
    </row>
    <row r="112" spans="1:13" x14ac:dyDescent="0.25">
      <c r="A112">
        <v>1364743</v>
      </c>
      <c r="B112" t="s">
        <v>340</v>
      </c>
      <c r="C112" t="s">
        <v>295</v>
      </c>
      <c r="D112" t="s">
        <v>477</v>
      </c>
      <c r="E112" t="s">
        <v>730</v>
      </c>
      <c r="F112" t="s">
        <v>632</v>
      </c>
      <c r="G112" t="s">
        <v>477</v>
      </c>
      <c r="H112" s="147">
        <v>31778</v>
      </c>
      <c r="I112" t="s">
        <v>965</v>
      </c>
      <c r="J112" t="s">
        <v>965</v>
      </c>
      <c r="K112" t="s">
        <v>1110</v>
      </c>
      <c r="L112" t="s">
        <v>1295</v>
      </c>
      <c r="M112" t="s">
        <v>301</v>
      </c>
    </row>
    <row r="113" spans="1:13" x14ac:dyDescent="0.25">
      <c r="A113">
        <v>1364744</v>
      </c>
      <c r="B113" t="s">
        <v>409</v>
      </c>
      <c r="C113" t="s">
        <v>418</v>
      </c>
      <c r="D113" t="s">
        <v>680</v>
      </c>
      <c r="F113" t="s">
        <v>601</v>
      </c>
      <c r="G113" t="s">
        <v>680</v>
      </c>
      <c r="H113" s="147">
        <v>32387</v>
      </c>
      <c r="I113" t="s">
        <v>965</v>
      </c>
      <c r="J113" t="s">
        <v>983</v>
      </c>
      <c r="K113" t="s">
        <v>1102</v>
      </c>
      <c r="L113" t="s">
        <v>1247</v>
      </c>
      <c r="M113" t="s">
        <v>349</v>
      </c>
    </row>
    <row r="114" spans="1:13" x14ac:dyDescent="0.25">
      <c r="A114">
        <v>1366544</v>
      </c>
      <c r="B114" t="s">
        <v>294</v>
      </c>
      <c r="C114" t="s">
        <v>306</v>
      </c>
      <c r="D114" t="s">
        <v>312</v>
      </c>
      <c r="F114" t="s">
        <v>313</v>
      </c>
      <c r="G114" t="s">
        <v>312</v>
      </c>
      <c r="H114" s="147">
        <v>40227</v>
      </c>
      <c r="I114" t="s">
        <v>970</v>
      </c>
      <c r="J114" t="s">
        <v>971</v>
      </c>
      <c r="K114" t="s">
        <v>972</v>
      </c>
      <c r="L114" t="s">
        <v>973</v>
      </c>
      <c r="M114" t="s">
        <v>349</v>
      </c>
    </row>
    <row r="115" spans="1:13" x14ac:dyDescent="0.25">
      <c r="A115">
        <v>1366544</v>
      </c>
      <c r="B115" t="s">
        <v>294</v>
      </c>
      <c r="C115" t="s">
        <v>306</v>
      </c>
      <c r="D115" t="s">
        <v>312</v>
      </c>
      <c r="F115" t="s">
        <v>313</v>
      </c>
      <c r="G115" t="s">
        <v>312</v>
      </c>
      <c r="H115" s="147">
        <v>40227</v>
      </c>
      <c r="I115" t="s">
        <v>970</v>
      </c>
      <c r="J115" t="s">
        <v>971</v>
      </c>
      <c r="K115" t="s">
        <v>972</v>
      </c>
      <c r="L115" t="s">
        <v>973</v>
      </c>
      <c r="M115" t="s">
        <v>349</v>
      </c>
    </row>
    <row r="116" spans="1:13" x14ac:dyDescent="0.25">
      <c r="A116">
        <v>1366548</v>
      </c>
      <c r="B116" t="s">
        <v>294</v>
      </c>
      <c r="C116" t="s">
        <v>306</v>
      </c>
      <c r="D116" t="s">
        <v>314</v>
      </c>
      <c r="E116" t="s">
        <v>315</v>
      </c>
      <c r="F116" t="s">
        <v>316</v>
      </c>
      <c r="G116" t="s">
        <v>314</v>
      </c>
      <c r="H116" s="147">
        <v>39374</v>
      </c>
      <c r="I116" t="s">
        <v>974</v>
      </c>
      <c r="J116" t="s">
        <v>975</v>
      </c>
      <c r="K116" t="s">
        <v>976</v>
      </c>
      <c r="L116" t="s">
        <v>977</v>
      </c>
      <c r="M116" t="s">
        <v>349</v>
      </c>
    </row>
    <row r="117" spans="1:13" x14ac:dyDescent="0.25">
      <c r="A117">
        <v>1368654</v>
      </c>
      <c r="B117" t="s">
        <v>294</v>
      </c>
      <c r="C117" t="s">
        <v>306</v>
      </c>
      <c r="D117" t="s">
        <v>731</v>
      </c>
      <c r="F117" t="s">
        <v>732</v>
      </c>
      <c r="G117" t="s">
        <v>731</v>
      </c>
      <c r="H117" s="147">
        <v>40478</v>
      </c>
      <c r="I117" t="s">
        <v>1020</v>
      </c>
      <c r="J117" t="s">
        <v>975</v>
      </c>
      <c r="K117" t="s">
        <v>972</v>
      </c>
      <c r="L117" t="s">
        <v>1191</v>
      </c>
      <c r="M117" t="s">
        <v>349</v>
      </c>
    </row>
    <row r="118" spans="1:13" x14ac:dyDescent="0.25">
      <c r="A118">
        <v>1368657</v>
      </c>
      <c r="B118" t="s">
        <v>409</v>
      </c>
      <c r="C118" t="s">
        <v>418</v>
      </c>
      <c r="D118" t="s">
        <v>646</v>
      </c>
      <c r="E118" t="s">
        <v>733</v>
      </c>
      <c r="F118" t="s">
        <v>632</v>
      </c>
      <c r="G118" t="s">
        <v>646</v>
      </c>
      <c r="H118" s="147">
        <v>31933</v>
      </c>
      <c r="I118" t="s">
        <v>979</v>
      </c>
      <c r="J118" t="s">
        <v>962</v>
      </c>
      <c r="K118" t="s">
        <v>1110</v>
      </c>
      <c r="L118" t="s">
        <v>1296</v>
      </c>
      <c r="M118" t="s">
        <v>349</v>
      </c>
    </row>
    <row r="119" spans="1:13" x14ac:dyDescent="0.25">
      <c r="A119">
        <v>1374796</v>
      </c>
      <c r="B119" t="s">
        <v>409</v>
      </c>
      <c r="C119" t="s">
        <v>295</v>
      </c>
      <c r="D119" t="s">
        <v>353</v>
      </c>
      <c r="F119" t="s">
        <v>681</v>
      </c>
      <c r="G119" t="s">
        <v>353</v>
      </c>
      <c r="H119" s="147">
        <v>27152</v>
      </c>
      <c r="I119" t="s">
        <v>986</v>
      </c>
      <c r="J119" t="s">
        <v>979</v>
      </c>
      <c r="K119" t="s">
        <v>1248</v>
      </c>
      <c r="L119" t="s">
        <v>1249</v>
      </c>
      <c r="M119" t="s">
        <v>301</v>
      </c>
    </row>
    <row r="120" spans="1:13" x14ac:dyDescent="0.25">
      <c r="A120">
        <v>1377023</v>
      </c>
      <c r="B120" t="s">
        <v>294</v>
      </c>
      <c r="C120" t="s">
        <v>306</v>
      </c>
      <c r="D120" t="s">
        <v>756</v>
      </c>
      <c r="F120" t="s">
        <v>933</v>
      </c>
      <c r="G120" t="s">
        <v>756</v>
      </c>
      <c r="H120" s="147">
        <v>40280</v>
      </c>
      <c r="I120" t="s">
        <v>956</v>
      </c>
      <c r="J120" t="s">
        <v>952</v>
      </c>
      <c r="K120" t="s">
        <v>972</v>
      </c>
      <c r="L120" t="s">
        <v>1463</v>
      </c>
      <c r="M120" t="s">
        <v>349</v>
      </c>
    </row>
    <row r="121" spans="1:13" x14ac:dyDescent="0.25">
      <c r="A121">
        <v>1377024</v>
      </c>
      <c r="B121" t="s">
        <v>340</v>
      </c>
      <c r="C121" t="s">
        <v>306</v>
      </c>
      <c r="D121" t="s">
        <v>1464</v>
      </c>
      <c r="F121" t="s">
        <v>466</v>
      </c>
      <c r="G121" t="s">
        <v>1464</v>
      </c>
      <c r="H121" s="147">
        <v>39054</v>
      </c>
      <c r="I121" t="s">
        <v>986</v>
      </c>
      <c r="J121" t="s">
        <v>956</v>
      </c>
      <c r="K121" t="s">
        <v>968</v>
      </c>
      <c r="L121" t="s">
        <v>1465</v>
      </c>
      <c r="M121" t="s">
        <v>349</v>
      </c>
    </row>
    <row r="122" spans="1:13" x14ac:dyDescent="0.25">
      <c r="A122">
        <v>1377270</v>
      </c>
      <c r="B122" t="s">
        <v>294</v>
      </c>
      <c r="C122" t="s">
        <v>306</v>
      </c>
      <c r="D122" t="s">
        <v>426</v>
      </c>
      <c r="F122" t="s">
        <v>431</v>
      </c>
      <c r="G122" t="s">
        <v>426</v>
      </c>
      <c r="H122" s="147">
        <v>39779</v>
      </c>
      <c r="I122" t="s">
        <v>1020</v>
      </c>
      <c r="J122" t="s">
        <v>959</v>
      </c>
      <c r="K122" t="s">
        <v>987</v>
      </c>
      <c r="L122" t="s">
        <v>1066</v>
      </c>
      <c r="M122" t="s">
        <v>349</v>
      </c>
    </row>
    <row r="123" spans="1:13" x14ac:dyDescent="0.25">
      <c r="A123">
        <v>1383178</v>
      </c>
      <c r="B123" t="s">
        <v>340</v>
      </c>
      <c r="C123" t="s">
        <v>306</v>
      </c>
      <c r="D123" t="s">
        <v>444</v>
      </c>
      <c r="F123" t="s">
        <v>734</v>
      </c>
      <c r="G123" t="s">
        <v>444</v>
      </c>
      <c r="H123" s="147">
        <v>39450</v>
      </c>
      <c r="I123" t="s">
        <v>986</v>
      </c>
      <c r="J123" t="s">
        <v>965</v>
      </c>
      <c r="K123" t="s">
        <v>987</v>
      </c>
      <c r="L123" t="s">
        <v>1297</v>
      </c>
      <c r="M123" t="s">
        <v>349</v>
      </c>
    </row>
    <row r="124" spans="1:13" x14ac:dyDescent="0.25">
      <c r="A124">
        <v>1384515</v>
      </c>
      <c r="B124" t="s">
        <v>340</v>
      </c>
      <c r="C124" t="s">
        <v>306</v>
      </c>
      <c r="D124" t="s">
        <v>300</v>
      </c>
      <c r="E124" t="s">
        <v>363</v>
      </c>
      <c r="F124" t="s">
        <v>1466</v>
      </c>
      <c r="G124" t="s">
        <v>300</v>
      </c>
      <c r="H124" s="147">
        <v>40413</v>
      </c>
      <c r="I124" t="s">
        <v>982</v>
      </c>
      <c r="J124" t="s">
        <v>951</v>
      </c>
      <c r="K124" t="s">
        <v>972</v>
      </c>
      <c r="L124" t="s">
        <v>1467</v>
      </c>
      <c r="M124" t="s">
        <v>349</v>
      </c>
    </row>
    <row r="125" spans="1:13" x14ac:dyDescent="0.25">
      <c r="A125">
        <v>1384752</v>
      </c>
      <c r="B125" t="s">
        <v>340</v>
      </c>
      <c r="C125" t="s">
        <v>306</v>
      </c>
      <c r="D125" t="s">
        <v>1468</v>
      </c>
      <c r="E125" t="s">
        <v>696</v>
      </c>
      <c r="F125" t="s">
        <v>667</v>
      </c>
      <c r="G125" t="s">
        <v>1468</v>
      </c>
      <c r="H125" s="147">
        <v>40332</v>
      </c>
      <c r="I125" t="s">
        <v>986</v>
      </c>
      <c r="J125" t="s">
        <v>962</v>
      </c>
      <c r="K125" t="s">
        <v>972</v>
      </c>
      <c r="L125" t="s">
        <v>1469</v>
      </c>
      <c r="M125" t="s">
        <v>349</v>
      </c>
    </row>
    <row r="126" spans="1:13" x14ac:dyDescent="0.25">
      <c r="A126">
        <v>1385391</v>
      </c>
      <c r="B126" t="s">
        <v>294</v>
      </c>
      <c r="C126" t="s">
        <v>295</v>
      </c>
      <c r="D126" t="s">
        <v>735</v>
      </c>
      <c r="E126" t="s">
        <v>696</v>
      </c>
      <c r="F126" t="s">
        <v>736</v>
      </c>
      <c r="G126" t="s">
        <v>735</v>
      </c>
      <c r="H126" s="147">
        <v>39871</v>
      </c>
      <c r="I126" t="s">
        <v>1020</v>
      </c>
      <c r="J126" t="s">
        <v>971</v>
      </c>
      <c r="K126" t="s">
        <v>966</v>
      </c>
      <c r="L126" t="s">
        <v>1298</v>
      </c>
      <c r="M126" t="s">
        <v>301</v>
      </c>
    </row>
    <row r="127" spans="1:13" x14ac:dyDescent="0.25">
      <c r="A127">
        <v>1388222</v>
      </c>
      <c r="B127" t="s">
        <v>294</v>
      </c>
      <c r="C127" t="s">
        <v>306</v>
      </c>
      <c r="D127" t="s">
        <v>317</v>
      </c>
      <c r="F127" t="s">
        <v>318</v>
      </c>
      <c r="G127" t="s">
        <v>317</v>
      </c>
      <c r="H127" s="147">
        <v>40689</v>
      </c>
      <c r="I127" t="s">
        <v>978</v>
      </c>
      <c r="J127" t="s">
        <v>979</v>
      </c>
      <c r="K127" t="s">
        <v>980</v>
      </c>
      <c r="L127" t="s">
        <v>981</v>
      </c>
      <c r="M127" t="s">
        <v>349</v>
      </c>
    </row>
    <row r="128" spans="1:13" x14ac:dyDescent="0.25">
      <c r="A128">
        <v>1388224</v>
      </c>
      <c r="B128" t="s">
        <v>294</v>
      </c>
      <c r="C128" t="s">
        <v>306</v>
      </c>
      <c r="D128" t="s">
        <v>319</v>
      </c>
      <c r="F128" t="s">
        <v>320</v>
      </c>
      <c r="G128" t="s">
        <v>321</v>
      </c>
      <c r="H128" s="147">
        <v>38983</v>
      </c>
      <c r="I128" t="s">
        <v>982</v>
      </c>
      <c r="J128" t="s">
        <v>983</v>
      </c>
      <c r="K128" t="s">
        <v>968</v>
      </c>
      <c r="L128" t="s">
        <v>984</v>
      </c>
      <c r="M128" t="s">
        <v>349</v>
      </c>
    </row>
    <row r="129" spans="1:13" x14ac:dyDescent="0.25">
      <c r="A129">
        <v>1388225</v>
      </c>
      <c r="B129" t="s">
        <v>294</v>
      </c>
      <c r="C129" t="s">
        <v>295</v>
      </c>
      <c r="D129" t="s">
        <v>322</v>
      </c>
      <c r="F129" t="s">
        <v>323</v>
      </c>
      <c r="G129" t="s">
        <v>322</v>
      </c>
      <c r="H129" s="147">
        <v>39527</v>
      </c>
      <c r="I129" t="s">
        <v>985</v>
      </c>
      <c r="J129" t="s">
        <v>986</v>
      </c>
      <c r="K129" t="s">
        <v>987</v>
      </c>
      <c r="L129" t="s">
        <v>988</v>
      </c>
      <c r="M129" t="s">
        <v>301</v>
      </c>
    </row>
    <row r="130" spans="1:13" x14ac:dyDescent="0.25">
      <c r="A130">
        <v>1393777</v>
      </c>
      <c r="B130" t="s">
        <v>294</v>
      </c>
      <c r="C130" t="s">
        <v>295</v>
      </c>
      <c r="D130" t="s">
        <v>916</v>
      </c>
      <c r="E130" t="s">
        <v>363</v>
      </c>
      <c r="F130" t="s">
        <v>915</v>
      </c>
      <c r="G130" t="s">
        <v>916</v>
      </c>
      <c r="H130" s="147">
        <v>39470</v>
      </c>
      <c r="I130" t="s">
        <v>982</v>
      </c>
      <c r="J130" t="s">
        <v>965</v>
      </c>
      <c r="K130" t="s">
        <v>987</v>
      </c>
      <c r="L130" t="s">
        <v>1470</v>
      </c>
      <c r="M130" t="s">
        <v>301</v>
      </c>
    </row>
    <row r="131" spans="1:13" x14ac:dyDescent="0.25">
      <c r="A131">
        <v>1393779</v>
      </c>
      <c r="B131" t="s">
        <v>340</v>
      </c>
      <c r="C131" t="s">
        <v>306</v>
      </c>
      <c r="D131" t="s">
        <v>1471</v>
      </c>
      <c r="E131" t="s">
        <v>1437</v>
      </c>
      <c r="F131" t="s">
        <v>1440</v>
      </c>
      <c r="G131" t="s">
        <v>1471</v>
      </c>
      <c r="H131" s="147">
        <v>39782</v>
      </c>
      <c r="I131" t="s">
        <v>1043</v>
      </c>
      <c r="J131" t="s">
        <v>959</v>
      </c>
      <c r="K131" t="s">
        <v>987</v>
      </c>
      <c r="L131" t="s">
        <v>1472</v>
      </c>
      <c r="M131" t="s">
        <v>349</v>
      </c>
    </row>
    <row r="132" spans="1:13" x14ac:dyDescent="0.25">
      <c r="A132">
        <v>1396244</v>
      </c>
      <c r="B132" t="s">
        <v>294</v>
      </c>
      <c r="C132" t="s">
        <v>306</v>
      </c>
      <c r="D132" t="s">
        <v>602</v>
      </c>
      <c r="F132" t="s">
        <v>603</v>
      </c>
      <c r="G132" t="s">
        <v>602</v>
      </c>
      <c r="H132" s="147">
        <v>40489</v>
      </c>
      <c r="I132" t="s">
        <v>1009</v>
      </c>
      <c r="J132" t="s">
        <v>959</v>
      </c>
      <c r="K132" t="s">
        <v>972</v>
      </c>
      <c r="L132" t="s">
        <v>1179</v>
      </c>
      <c r="M132" t="s">
        <v>349</v>
      </c>
    </row>
    <row r="133" spans="1:13" x14ac:dyDescent="0.25">
      <c r="A133">
        <v>1397977</v>
      </c>
      <c r="B133" t="s">
        <v>340</v>
      </c>
      <c r="C133" t="s">
        <v>306</v>
      </c>
      <c r="D133" t="s">
        <v>1473</v>
      </c>
      <c r="F133" t="s">
        <v>1435</v>
      </c>
      <c r="G133" t="s">
        <v>1473</v>
      </c>
      <c r="H133" s="147">
        <v>39869</v>
      </c>
      <c r="I133" t="s">
        <v>1063</v>
      </c>
      <c r="J133" t="s">
        <v>971</v>
      </c>
      <c r="K133" t="s">
        <v>966</v>
      </c>
      <c r="L133" t="s">
        <v>1474</v>
      </c>
      <c r="M133" t="s">
        <v>349</v>
      </c>
    </row>
    <row r="134" spans="1:13" x14ac:dyDescent="0.25">
      <c r="A134">
        <v>1397978</v>
      </c>
      <c r="B134" t="s">
        <v>340</v>
      </c>
      <c r="C134" t="s">
        <v>306</v>
      </c>
      <c r="D134" t="s">
        <v>1475</v>
      </c>
      <c r="F134" t="s">
        <v>1476</v>
      </c>
      <c r="G134" t="s">
        <v>1475</v>
      </c>
      <c r="H134" s="147">
        <v>40008</v>
      </c>
      <c r="I134" t="s">
        <v>1025</v>
      </c>
      <c r="J134" t="s">
        <v>1009</v>
      </c>
      <c r="K134" t="s">
        <v>966</v>
      </c>
      <c r="L134" t="s">
        <v>1477</v>
      </c>
      <c r="M134" t="s">
        <v>349</v>
      </c>
    </row>
    <row r="135" spans="1:13" x14ac:dyDescent="0.25">
      <c r="A135">
        <v>1398877</v>
      </c>
      <c r="B135" t="s">
        <v>294</v>
      </c>
      <c r="C135" t="s">
        <v>295</v>
      </c>
      <c r="D135" t="s">
        <v>324</v>
      </c>
      <c r="F135" t="s">
        <v>310</v>
      </c>
      <c r="G135" t="s">
        <v>324</v>
      </c>
      <c r="H135" s="147">
        <v>40869</v>
      </c>
      <c r="I135" t="s">
        <v>989</v>
      </c>
      <c r="J135" t="s">
        <v>959</v>
      </c>
      <c r="K135" t="s">
        <v>980</v>
      </c>
      <c r="L135" t="s">
        <v>990</v>
      </c>
      <c r="M135" t="s">
        <v>301</v>
      </c>
    </row>
    <row r="136" spans="1:13" x14ac:dyDescent="0.25">
      <c r="A136">
        <v>1399448</v>
      </c>
      <c r="B136" t="s">
        <v>294</v>
      </c>
      <c r="C136" t="s">
        <v>306</v>
      </c>
      <c r="D136" t="s">
        <v>604</v>
      </c>
      <c r="F136" t="s">
        <v>605</v>
      </c>
      <c r="G136" t="s">
        <v>604</v>
      </c>
      <c r="H136" s="147">
        <v>39116</v>
      </c>
      <c r="I136" t="s">
        <v>986</v>
      </c>
      <c r="J136" t="s">
        <v>971</v>
      </c>
      <c r="K136" t="s">
        <v>976</v>
      </c>
      <c r="L136" t="s">
        <v>1180</v>
      </c>
      <c r="M136" t="s">
        <v>349</v>
      </c>
    </row>
    <row r="137" spans="1:13" x14ac:dyDescent="0.25">
      <c r="A137">
        <v>1402058</v>
      </c>
      <c r="B137" t="s">
        <v>294</v>
      </c>
      <c r="C137" t="s">
        <v>295</v>
      </c>
      <c r="D137" t="s">
        <v>354</v>
      </c>
      <c r="F137" t="s">
        <v>606</v>
      </c>
      <c r="G137" t="s">
        <v>354</v>
      </c>
      <c r="H137" s="147">
        <v>40797</v>
      </c>
      <c r="I137" t="s">
        <v>959</v>
      </c>
      <c r="J137" t="s">
        <v>983</v>
      </c>
      <c r="K137" t="s">
        <v>980</v>
      </c>
      <c r="L137" t="s">
        <v>1181</v>
      </c>
      <c r="M137" t="s">
        <v>301</v>
      </c>
    </row>
    <row r="138" spans="1:13" x14ac:dyDescent="0.25">
      <c r="A138">
        <v>1403592</v>
      </c>
      <c r="B138" t="s">
        <v>340</v>
      </c>
      <c r="C138" t="s">
        <v>306</v>
      </c>
      <c r="D138" t="s">
        <v>1478</v>
      </c>
      <c r="F138" t="s">
        <v>1479</v>
      </c>
      <c r="G138" t="s">
        <v>1478</v>
      </c>
      <c r="H138" s="147">
        <v>39322</v>
      </c>
      <c r="I138" t="s">
        <v>1060</v>
      </c>
      <c r="J138" t="s">
        <v>951</v>
      </c>
      <c r="K138" t="s">
        <v>976</v>
      </c>
      <c r="L138" t="s">
        <v>1480</v>
      </c>
      <c r="M138" t="s">
        <v>349</v>
      </c>
    </row>
    <row r="139" spans="1:13" x14ac:dyDescent="0.25">
      <c r="A139">
        <v>1403593</v>
      </c>
      <c r="B139" t="s">
        <v>294</v>
      </c>
      <c r="C139" t="s">
        <v>295</v>
      </c>
      <c r="D139" t="s">
        <v>1481</v>
      </c>
      <c r="F139" t="s">
        <v>1482</v>
      </c>
      <c r="G139" t="s">
        <v>1483</v>
      </c>
      <c r="H139" s="147">
        <v>40053</v>
      </c>
      <c r="I139" t="s">
        <v>1060</v>
      </c>
      <c r="J139" t="s">
        <v>951</v>
      </c>
      <c r="K139" t="s">
        <v>966</v>
      </c>
      <c r="L139" t="s">
        <v>1484</v>
      </c>
      <c r="M139" t="s">
        <v>301</v>
      </c>
    </row>
    <row r="140" spans="1:13" x14ac:dyDescent="0.25">
      <c r="A140">
        <v>1404087</v>
      </c>
      <c r="B140" t="s">
        <v>294</v>
      </c>
      <c r="C140" t="s">
        <v>306</v>
      </c>
      <c r="D140" t="s">
        <v>607</v>
      </c>
      <c r="F140" t="s">
        <v>608</v>
      </c>
      <c r="G140" t="s">
        <v>607</v>
      </c>
      <c r="H140" s="147">
        <v>40279</v>
      </c>
      <c r="I140" t="s">
        <v>959</v>
      </c>
      <c r="J140" t="s">
        <v>952</v>
      </c>
      <c r="K140" t="s">
        <v>972</v>
      </c>
      <c r="L140" t="s">
        <v>1182</v>
      </c>
      <c r="M140" t="s">
        <v>349</v>
      </c>
    </row>
    <row r="141" spans="1:13" x14ac:dyDescent="0.25">
      <c r="A141">
        <v>1405046</v>
      </c>
      <c r="B141" t="s">
        <v>294</v>
      </c>
      <c r="C141" t="s">
        <v>306</v>
      </c>
      <c r="D141" t="s">
        <v>929</v>
      </c>
      <c r="E141" t="s">
        <v>1485</v>
      </c>
      <c r="F141" t="s">
        <v>928</v>
      </c>
      <c r="G141" t="s">
        <v>929</v>
      </c>
      <c r="H141" s="147">
        <v>39585</v>
      </c>
      <c r="I141" t="s">
        <v>1011</v>
      </c>
      <c r="J141" t="s">
        <v>979</v>
      </c>
      <c r="K141" t="s">
        <v>987</v>
      </c>
      <c r="L141" t="s">
        <v>1486</v>
      </c>
      <c r="M141" t="s">
        <v>349</v>
      </c>
    </row>
    <row r="142" spans="1:13" x14ac:dyDescent="0.25">
      <c r="A142">
        <v>1406705</v>
      </c>
      <c r="B142" t="s">
        <v>294</v>
      </c>
      <c r="C142" t="s">
        <v>295</v>
      </c>
      <c r="D142" t="s">
        <v>737</v>
      </c>
      <c r="F142" t="s">
        <v>721</v>
      </c>
      <c r="G142" t="s">
        <v>737</v>
      </c>
      <c r="H142" s="147">
        <v>40889</v>
      </c>
      <c r="I142" t="s">
        <v>956</v>
      </c>
      <c r="J142" t="s">
        <v>956</v>
      </c>
      <c r="K142" t="s">
        <v>980</v>
      </c>
      <c r="L142" t="s">
        <v>1299</v>
      </c>
      <c r="M142" t="s">
        <v>301</v>
      </c>
    </row>
    <row r="143" spans="1:13" x14ac:dyDescent="0.25">
      <c r="A143">
        <v>1407205</v>
      </c>
      <c r="B143" t="s">
        <v>340</v>
      </c>
      <c r="C143" t="s">
        <v>306</v>
      </c>
      <c r="D143" t="s">
        <v>319</v>
      </c>
      <c r="F143" t="s">
        <v>941</v>
      </c>
      <c r="G143" t="s">
        <v>319</v>
      </c>
      <c r="H143" s="147">
        <v>40379</v>
      </c>
      <c r="I143" t="s">
        <v>985</v>
      </c>
      <c r="J143" t="s">
        <v>1009</v>
      </c>
      <c r="K143" t="s">
        <v>972</v>
      </c>
      <c r="L143" t="s">
        <v>1487</v>
      </c>
      <c r="M143" t="s">
        <v>349</v>
      </c>
    </row>
    <row r="144" spans="1:13" x14ac:dyDescent="0.25">
      <c r="A144">
        <v>1408564</v>
      </c>
      <c r="B144" t="s">
        <v>294</v>
      </c>
      <c r="C144" t="s">
        <v>306</v>
      </c>
      <c r="D144" t="s">
        <v>738</v>
      </c>
      <c r="F144" t="s">
        <v>739</v>
      </c>
      <c r="G144" t="s">
        <v>738</v>
      </c>
      <c r="H144" s="147">
        <v>39975</v>
      </c>
      <c r="I144" t="s">
        <v>959</v>
      </c>
      <c r="J144" t="s">
        <v>962</v>
      </c>
      <c r="K144" t="s">
        <v>966</v>
      </c>
      <c r="L144" t="s">
        <v>1300</v>
      </c>
      <c r="M144" t="s">
        <v>349</v>
      </c>
    </row>
    <row r="145" spans="1:13" x14ac:dyDescent="0.25">
      <c r="A145">
        <v>1408864</v>
      </c>
      <c r="B145" t="s">
        <v>294</v>
      </c>
      <c r="C145" t="s">
        <v>306</v>
      </c>
      <c r="D145" t="s">
        <v>325</v>
      </c>
      <c r="F145" t="s">
        <v>326</v>
      </c>
      <c r="G145" t="s">
        <v>325</v>
      </c>
      <c r="H145" s="147">
        <v>40117</v>
      </c>
      <c r="I145" t="s">
        <v>991</v>
      </c>
      <c r="J145" t="s">
        <v>975</v>
      </c>
      <c r="K145" t="s">
        <v>966</v>
      </c>
      <c r="L145" t="s">
        <v>992</v>
      </c>
      <c r="M145" t="s">
        <v>349</v>
      </c>
    </row>
    <row r="146" spans="1:13" x14ac:dyDescent="0.25">
      <c r="A146">
        <v>1408866</v>
      </c>
      <c r="B146" t="s">
        <v>294</v>
      </c>
      <c r="C146" t="s">
        <v>306</v>
      </c>
      <c r="D146" t="s">
        <v>327</v>
      </c>
      <c r="F146" t="s">
        <v>320</v>
      </c>
      <c r="G146" t="s">
        <v>327</v>
      </c>
      <c r="H146" s="147">
        <v>40214</v>
      </c>
      <c r="I146" t="s">
        <v>979</v>
      </c>
      <c r="J146" t="s">
        <v>971</v>
      </c>
      <c r="K146" t="s">
        <v>972</v>
      </c>
      <c r="L146" t="s">
        <v>993</v>
      </c>
      <c r="M146" t="s">
        <v>349</v>
      </c>
    </row>
    <row r="147" spans="1:13" x14ac:dyDescent="0.25">
      <c r="A147">
        <v>1409788</v>
      </c>
      <c r="B147" t="s">
        <v>294</v>
      </c>
      <c r="C147" t="s">
        <v>306</v>
      </c>
      <c r="D147" t="s">
        <v>463</v>
      </c>
      <c r="E147" t="s">
        <v>381</v>
      </c>
      <c r="F147" t="s">
        <v>740</v>
      </c>
      <c r="G147" t="s">
        <v>463</v>
      </c>
      <c r="H147" s="147">
        <v>38980</v>
      </c>
      <c r="I147" t="s">
        <v>985</v>
      </c>
      <c r="J147" t="s">
        <v>983</v>
      </c>
      <c r="K147" t="s">
        <v>968</v>
      </c>
      <c r="L147" t="s">
        <v>1301</v>
      </c>
      <c r="M147" t="s">
        <v>349</v>
      </c>
    </row>
    <row r="148" spans="1:13" x14ac:dyDescent="0.25">
      <c r="A148">
        <v>1410130</v>
      </c>
      <c r="B148" t="s">
        <v>294</v>
      </c>
      <c r="C148" t="s">
        <v>295</v>
      </c>
      <c r="D148" t="s">
        <v>609</v>
      </c>
      <c r="F148" t="s">
        <v>601</v>
      </c>
      <c r="G148" t="s">
        <v>609</v>
      </c>
      <c r="H148" s="147">
        <v>40450</v>
      </c>
      <c r="I148" t="s">
        <v>1003</v>
      </c>
      <c r="J148" t="s">
        <v>983</v>
      </c>
      <c r="K148" t="s">
        <v>972</v>
      </c>
      <c r="L148" t="s">
        <v>1183</v>
      </c>
      <c r="M148" t="s">
        <v>301</v>
      </c>
    </row>
    <row r="149" spans="1:13" x14ac:dyDescent="0.25">
      <c r="A149">
        <v>1412240</v>
      </c>
      <c r="B149" t="s">
        <v>294</v>
      </c>
      <c r="C149" t="s">
        <v>295</v>
      </c>
      <c r="D149" t="s">
        <v>548</v>
      </c>
      <c r="F149" t="s">
        <v>592</v>
      </c>
      <c r="G149" t="s">
        <v>548</v>
      </c>
      <c r="H149" s="147">
        <v>40296</v>
      </c>
      <c r="I149" t="s">
        <v>1060</v>
      </c>
      <c r="J149" t="s">
        <v>952</v>
      </c>
      <c r="K149" t="s">
        <v>972</v>
      </c>
      <c r="L149" t="s">
        <v>1184</v>
      </c>
      <c r="M149" t="s">
        <v>301</v>
      </c>
    </row>
    <row r="150" spans="1:13" x14ac:dyDescent="0.25">
      <c r="A150">
        <v>1415259</v>
      </c>
      <c r="B150" t="s">
        <v>340</v>
      </c>
      <c r="C150" t="s">
        <v>306</v>
      </c>
      <c r="D150" t="s">
        <v>741</v>
      </c>
      <c r="F150" t="s">
        <v>742</v>
      </c>
      <c r="G150" t="s">
        <v>741</v>
      </c>
      <c r="H150" s="147">
        <v>40579</v>
      </c>
      <c r="I150" t="s">
        <v>979</v>
      </c>
      <c r="J150" t="s">
        <v>971</v>
      </c>
      <c r="K150" t="s">
        <v>980</v>
      </c>
      <c r="L150" t="s">
        <v>1302</v>
      </c>
      <c r="M150" t="s">
        <v>349</v>
      </c>
    </row>
    <row r="151" spans="1:13" x14ac:dyDescent="0.25">
      <c r="A151">
        <v>1418788</v>
      </c>
      <c r="B151" t="s">
        <v>294</v>
      </c>
      <c r="C151" t="s">
        <v>295</v>
      </c>
      <c r="D151" t="s">
        <v>432</v>
      </c>
      <c r="F151" t="s">
        <v>433</v>
      </c>
      <c r="G151" t="s">
        <v>432</v>
      </c>
      <c r="H151" s="147">
        <v>41138</v>
      </c>
      <c r="I151" t="s">
        <v>1011</v>
      </c>
      <c r="J151" t="s">
        <v>951</v>
      </c>
      <c r="K151" t="s">
        <v>1005</v>
      </c>
      <c r="L151" t="s">
        <v>1067</v>
      </c>
      <c r="M151" t="s">
        <v>301</v>
      </c>
    </row>
    <row r="152" spans="1:13" x14ac:dyDescent="0.25">
      <c r="A152">
        <v>1418801</v>
      </c>
      <c r="B152" t="s">
        <v>294</v>
      </c>
      <c r="C152" t="s">
        <v>306</v>
      </c>
      <c r="D152" t="s">
        <v>504</v>
      </c>
      <c r="F152" t="s">
        <v>743</v>
      </c>
      <c r="G152" t="s">
        <v>504</v>
      </c>
      <c r="H152" s="147">
        <v>41094</v>
      </c>
      <c r="I152" t="s">
        <v>952</v>
      </c>
      <c r="J152" t="s">
        <v>1009</v>
      </c>
      <c r="K152" t="s">
        <v>1005</v>
      </c>
      <c r="L152" t="s">
        <v>1303</v>
      </c>
      <c r="M152" t="s">
        <v>349</v>
      </c>
    </row>
    <row r="153" spans="1:13" x14ac:dyDescent="0.25">
      <c r="A153">
        <v>1426552</v>
      </c>
      <c r="B153" t="s">
        <v>294</v>
      </c>
      <c r="C153" t="s">
        <v>295</v>
      </c>
      <c r="D153" t="s">
        <v>434</v>
      </c>
      <c r="F153" t="s">
        <v>435</v>
      </c>
      <c r="H153" s="147">
        <v>40996</v>
      </c>
      <c r="I153" t="s">
        <v>1060</v>
      </c>
      <c r="J153" t="s">
        <v>986</v>
      </c>
      <c r="K153" t="s">
        <v>1005</v>
      </c>
      <c r="L153" t="s">
        <v>1068</v>
      </c>
      <c r="M153" t="s">
        <v>301</v>
      </c>
    </row>
    <row r="154" spans="1:13" x14ac:dyDescent="0.25">
      <c r="A154">
        <v>1426966</v>
      </c>
      <c r="B154" t="s">
        <v>409</v>
      </c>
      <c r="C154" t="s">
        <v>418</v>
      </c>
      <c r="D154" t="s">
        <v>682</v>
      </c>
      <c r="F154" t="s">
        <v>606</v>
      </c>
      <c r="G154" t="s">
        <v>682</v>
      </c>
      <c r="H154" s="147">
        <v>30334</v>
      </c>
      <c r="I154" t="s">
        <v>970</v>
      </c>
      <c r="J154" t="s">
        <v>965</v>
      </c>
      <c r="K154" t="s">
        <v>1250</v>
      </c>
      <c r="L154" t="s">
        <v>1251</v>
      </c>
      <c r="M154" t="s">
        <v>349</v>
      </c>
    </row>
    <row r="155" spans="1:13" x14ac:dyDescent="0.25">
      <c r="A155">
        <v>1427794</v>
      </c>
      <c r="B155" t="s">
        <v>340</v>
      </c>
      <c r="C155" t="s">
        <v>306</v>
      </c>
      <c r="D155" t="s">
        <v>343</v>
      </c>
      <c r="F155" t="s">
        <v>1488</v>
      </c>
      <c r="G155" t="s">
        <v>343</v>
      </c>
      <c r="H155" s="147">
        <v>40046</v>
      </c>
      <c r="I155" t="s">
        <v>1039</v>
      </c>
      <c r="J155" t="s">
        <v>951</v>
      </c>
      <c r="K155" t="s">
        <v>966</v>
      </c>
      <c r="L155" t="s">
        <v>1489</v>
      </c>
      <c r="M155" t="s">
        <v>349</v>
      </c>
    </row>
    <row r="156" spans="1:13" x14ac:dyDescent="0.25">
      <c r="A156">
        <v>1428272</v>
      </c>
      <c r="B156" t="s">
        <v>294</v>
      </c>
      <c r="C156" t="s">
        <v>306</v>
      </c>
      <c r="D156" t="s">
        <v>556</v>
      </c>
      <c r="F156" t="s">
        <v>926</v>
      </c>
      <c r="G156" t="s">
        <v>556</v>
      </c>
      <c r="H156" s="147">
        <v>40058</v>
      </c>
      <c r="I156" t="s">
        <v>971</v>
      </c>
      <c r="J156" t="s">
        <v>983</v>
      </c>
      <c r="K156" t="s">
        <v>966</v>
      </c>
      <c r="L156" t="s">
        <v>1490</v>
      </c>
      <c r="M156" t="s">
        <v>349</v>
      </c>
    </row>
    <row r="157" spans="1:13" x14ac:dyDescent="0.25">
      <c r="A157">
        <v>1428273</v>
      </c>
      <c r="B157" t="s">
        <v>294</v>
      </c>
      <c r="C157" t="s">
        <v>295</v>
      </c>
      <c r="D157" t="s">
        <v>1491</v>
      </c>
      <c r="F157" t="s">
        <v>1492</v>
      </c>
      <c r="G157" t="s">
        <v>1491</v>
      </c>
      <c r="H157" s="147">
        <v>40175</v>
      </c>
      <c r="I157" t="s">
        <v>1060</v>
      </c>
      <c r="J157" t="s">
        <v>956</v>
      </c>
      <c r="K157" t="s">
        <v>966</v>
      </c>
      <c r="L157" t="s">
        <v>1493</v>
      </c>
      <c r="M157" t="s">
        <v>301</v>
      </c>
    </row>
    <row r="158" spans="1:13" x14ac:dyDescent="0.25">
      <c r="A158">
        <v>1428989</v>
      </c>
      <c r="B158" t="s">
        <v>340</v>
      </c>
      <c r="C158" t="s">
        <v>295</v>
      </c>
      <c r="D158" t="s">
        <v>439</v>
      </c>
      <c r="F158" t="s">
        <v>1494</v>
      </c>
      <c r="G158" t="s">
        <v>1495</v>
      </c>
      <c r="H158" s="147">
        <v>40333</v>
      </c>
      <c r="I158" t="s">
        <v>952</v>
      </c>
      <c r="J158" t="s">
        <v>962</v>
      </c>
      <c r="K158" t="s">
        <v>972</v>
      </c>
      <c r="L158" t="s">
        <v>1496</v>
      </c>
      <c r="M158" t="s">
        <v>301</v>
      </c>
    </row>
    <row r="159" spans="1:13" x14ac:dyDescent="0.25">
      <c r="A159">
        <v>1429613</v>
      </c>
      <c r="B159" t="s">
        <v>340</v>
      </c>
      <c r="C159" t="s">
        <v>306</v>
      </c>
      <c r="D159" t="s">
        <v>649</v>
      </c>
      <c r="F159" t="s">
        <v>627</v>
      </c>
      <c r="G159" t="s">
        <v>649</v>
      </c>
      <c r="H159" s="147">
        <v>39802</v>
      </c>
      <c r="I159" t="s">
        <v>985</v>
      </c>
      <c r="J159" t="s">
        <v>956</v>
      </c>
      <c r="K159" t="s">
        <v>987</v>
      </c>
      <c r="L159" t="s">
        <v>1213</v>
      </c>
      <c r="M159" t="s">
        <v>349</v>
      </c>
    </row>
    <row r="160" spans="1:13" x14ac:dyDescent="0.25">
      <c r="A160">
        <v>1430116</v>
      </c>
      <c r="B160" t="s">
        <v>340</v>
      </c>
      <c r="C160" t="s">
        <v>295</v>
      </c>
      <c r="D160" t="s">
        <v>442</v>
      </c>
      <c r="E160" t="s">
        <v>750</v>
      </c>
      <c r="F160" t="s">
        <v>1497</v>
      </c>
      <c r="G160" t="s">
        <v>442</v>
      </c>
      <c r="H160" s="147">
        <v>39902</v>
      </c>
      <c r="I160" t="s">
        <v>1043</v>
      </c>
      <c r="J160" t="s">
        <v>986</v>
      </c>
      <c r="K160" t="s">
        <v>966</v>
      </c>
      <c r="L160" t="s">
        <v>1498</v>
      </c>
      <c r="M160" t="s">
        <v>301</v>
      </c>
    </row>
    <row r="161" spans="1:13" x14ac:dyDescent="0.25">
      <c r="A161">
        <v>1430479</v>
      </c>
      <c r="B161" t="s">
        <v>340</v>
      </c>
      <c r="C161" t="s">
        <v>306</v>
      </c>
      <c r="D161" t="s">
        <v>374</v>
      </c>
      <c r="F161" t="s">
        <v>565</v>
      </c>
      <c r="G161" t="s">
        <v>374</v>
      </c>
      <c r="H161" s="147">
        <v>40574</v>
      </c>
      <c r="I161" t="s">
        <v>991</v>
      </c>
      <c r="J161" t="s">
        <v>965</v>
      </c>
      <c r="K161" t="s">
        <v>980</v>
      </c>
      <c r="L161" t="s">
        <v>1499</v>
      </c>
      <c r="M161" t="s">
        <v>349</v>
      </c>
    </row>
    <row r="162" spans="1:13" x14ac:dyDescent="0.25">
      <c r="A162">
        <v>1431344</v>
      </c>
      <c r="B162" t="s">
        <v>294</v>
      </c>
      <c r="C162" t="s">
        <v>306</v>
      </c>
      <c r="D162" t="s">
        <v>744</v>
      </c>
      <c r="E162" t="s">
        <v>745</v>
      </c>
      <c r="F162" t="s">
        <v>390</v>
      </c>
      <c r="G162" t="s">
        <v>744</v>
      </c>
      <c r="H162" s="147">
        <v>40448</v>
      </c>
      <c r="I162" t="s">
        <v>1020</v>
      </c>
      <c r="J162" t="s">
        <v>983</v>
      </c>
      <c r="K162" t="s">
        <v>972</v>
      </c>
      <c r="L162" t="s">
        <v>1304</v>
      </c>
      <c r="M162" t="s">
        <v>349</v>
      </c>
    </row>
    <row r="163" spans="1:13" x14ac:dyDescent="0.25">
      <c r="A163">
        <v>1442066</v>
      </c>
      <c r="B163" t="s">
        <v>294</v>
      </c>
      <c r="C163" t="s">
        <v>295</v>
      </c>
      <c r="D163" t="s">
        <v>746</v>
      </c>
      <c r="F163" t="s">
        <v>697</v>
      </c>
      <c r="G163" t="s">
        <v>746</v>
      </c>
      <c r="H163" s="147">
        <v>41418</v>
      </c>
      <c r="I163" t="s">
        <v>1080</v>
      </c>
      <c r="J163" t="s">
        <v>979</v>
      </c>
      <c r="K163" t="s">
        <v>994</v>
      </c>
      <c r="L163" t="s">
        <v>1305</v>
      </c>
      <c r="M163" t="s">
        <v>301</v>
      </c>
    </row>
    <row r="164" spans="1:13" x14ac:dyDescent="0.25">
      <c r="A164">
        <v>1444230</v>
      </c>
      <c r="B164" t="s">
        <v>294</v>
      </c>
      <c r="C164" t="s">
        <v>306</v>
      </c>
      <c r="D164" t="s">
        <v>328</v>
      </c>
      <c r="F164" t="s">
        <v>318</v>
      </c>
      <c r="G164" t="s">
        <v>328</v>
      </c>
      <c r="H164" s="147">
        <v>41331</v>
      </c>
      <c r="I164" t="s">
        <v>978</v>
      </c>
      <c r="J164" t="s">
        <v>971</v>
      </c>
      <c r="K164" t="s">
        <v>994</v>
      </c>
      <c r="L164" t="s">
        <v>995</v>
      </c>
      <c r="M164" t="s">
        <v>349</v>
      </c>
    </row>
    <row r="165" spans="1:13" x14ac:dyDescent="0.25">
      <c r="A165">
        <v>1444973</v>
      </c>
      <c r="B165" t="s">
        <v>340</v>
      </c>
      <c r="C165" t="s">
        <v>306</v>
      </c>
      <c r="D165" t="s">
        <v>1500</v>
      </c>
      <c r="F165" t="s">
        <v>1501</v>
      </c>
      <c r="G165" t="s">
        <v>1500</v>
      </c>
      <c r="H165" s="147">
        <v>40024</v>
      </c>
      <c r="I165" t="s">
        <v>1043</v>
      </c>
      <c r="J165" t="s">
        <v>1009</v>
      </c>
      <c r="K165" t="s">
        <v>966</v>
      </c>
      <c r="L165" t="s">
        <v>1502</v>
      </c>
      <c r="M165" t="s">
        <v>349</v>
      </c>
    </row>
    <row r="166" spans="1:13" x14ac:dyDescent="0.25">
      <c r="A166">
        <v>1447121</v>
      </c>
      <c r="B166" t="s">
        <v>294</v>
      </c>
      <c r="C166" t="s">
        <v>306</v>
      </c>
      <c r="D166" t="s">
        <v>747</v>
      </c>
      <c r="F166" t="s">
        <v>748</v>
      </c>
      <c r="G166" t="s">
        <v>747</v>
      </c>
      <c r="H166" s="147">
        <v>40438</v>
      </c>
      <c r="I166" t="s">
        <v>1011</v>
      </c>
      <c r="J166" t="s">
        <v>983</v>
      </c>
      <c r="K166" t="s">
        <v>972</v>
      </c>
      <c r="L166" t="s">
        <v>1306</v>
      </c>
      <c r="M166" t="s">
        <v>349</v>
      </c>
    </row>
    <row r="167" spans="1:13" x14ac:dyDescent="0.25">
      <c r="A167">
        <v>1449343</v>
      </c>
      <c r="B167" t="s">
        <v>340</v>
      </c>
      <c r="C167" t="s">
        <v>306</v>
      </c>
      <c r="D167" t="s">
        <v>309</v>
      </c>
      <c r="E167" t="s">
        <v>522</v>
      </c>
      <c r="F167" t="s">
        <v>1503</v>
      </c>
      <c r="G167" t="s">
        <v>309</v>
      </c>
      <c r="H167" s="147">
        <v>39132</v>
      </c>
      <c r="I167" t="s">
        <v>974</v>
      </c>
      <c r="J167" t="s">
        <v>971</v>
      </c>
      <c r="K167" t="s">
        <v>976</v>
      </c>
      <c r="L167" t="s">
        <v>1504</v>
      </c>
      <c r="M167" t="s">
        <v>349</v>
      </c>
    </row>
    <row r="168" spans="1:13" x14ac:dyDescent="0.25">
      <c r="A168">
        <v>1450465</v>
      </c>
      <c r="B168" t="s">
        <v>409</v>
      </c>
      <c r="C168" t="s">
        <v>418</v>
      </c>
      <c r="D168" t="s">
        <v>683</v>
      </c>
      <c r="F168" t="s">
        <v>603</v>
      </c>
      <c r="G168" t="s">
        <v>683</v>
      </c>
      <c r="H168" s="147">
        <v>30384</v>
      </c>
      <c r="I168" t="s">
        <v>983</v>
      </c>
      <c r="J168" t="s">
        <v>986</v>
      </c>
      <c r="K168" t="s">
        <v>1250</v>
      </c>
      <c r="L168" t="s">
        <v>1252</v>
      </c>
      <c r="M168" t="s">
        <v>349</v>
      </c>
    </row>
    <row r="169" spans="1:13" x14ac:dyDescent="0.25">
      <c r="A169">
        <v>1453444</v>
      </c>
      <c r="B169" t="s">
        <v>294</v>
      </c>
      <c r="C169" t="s">
        <v>306</v>
      </c>
      <c r="D169" t="s">
        <v>436</v>
      </c>
      <c r="F169" t="s">
        <v>437</v>
      </c>
      <c r="G169" t="s">
        <v>438</v>
      </c>
      <c r="H169" s="147">
        <v>39728</v>
      </c>
      <c r="I169" t="s">
        <v>1009</v>
      </c>
      <c r="J169" t="s">
        <v>975</v>
      </c>
      <c r="K169" t="s">
        <v>987</v>
      </c>
      <c r="L169" t="s">
        <v>1069</v>
      </c>
      <c r="M169" t="s">
        <v>349</v>
      </c>
    </row>
    <row r="170" spans="1:13" x14ac:dyDescent="0.25">
      <c r="A170">
        <v>1453447</v>
      </c>
      <c r="B170" t="s">
        <v>294</v>
      </c>
      <c r="C170" t="s">
        <v>295</v>
      </c>
      <c r="D170" t="s">
        <v>439</v>
      </c>
      <c r="F170" t="s">
        <v>440</v>
      </c>
      <c r="G170" t="s">
        <v>439</v>
      </c>
      <c r="H170" s="147">
        <v>39303</v>
      </c>
      <c r="I170" t="s">
        <v>983</v>
      </c>
      <c r="J170" t="s">
        <v>951</v>
      </c>
      <c r="K170" t="s">
        <v>976</v>
      </c>
      <c r="L170" t="s">
        <v>1070</v>
      </c>
      <c r="M170" t="s">
        <v>301</v>
      </c>
    </row>
    <row r="171" spans="1:13" x14ac:dyDescent="0.25">
      <c r="A171">
        <v>1453448</v>
      </c>
      <c r="B171" t="s">
        <v>294</v>
      </c>
      <c r="C171" t="s">
        <v>295</v>
      </c>
      <c r="D171" t="s">
        <v>378</v>
      </c>
      <c r="F171" t="s">
        <v>441</v>
      </c>
      <c r="G171" t="s">
        <v>442</v>
      </c>
      <c r="H171" s="147">
        <v>40162</v>
      </c>
      <c r="I171" t="s">
        <v>1071</v>
      </c>
      <c r="J171" t="s">
        <v>956</v>
      </c>
      <c r="K171" t="s">
        <v>966</v>
      </c>
      <c r="L171" t="s">
        <v>1072</v>
      </c>
      <c r="M171" t="s">
        <v>301</v>
      </c>
    </row>
    <row r="172" spans="1:13" x14ac:dyDescent="0.25">
      <c r="A172">
        <v>1453449</v>
      </c>
      <c r="B172" t="s">
        <v>294</v>
      </c>
      <c r="C172" t="s">
        <v>306</v>
      </c>
      <c r="D172" t="s">
        <v>309</v>
      </c>
      <c r="F172" t="s">
        <v>443</v>
      </c>
      <c r="G172" t="s">
        <v>309</v>
      </c>
      <c r="H172" s="147">
        <v>39051</v>
      </c>
      <c r="I172" t="s">
        <v>1043</v>
      </c>
      <c r="J172" t="s">
        <v>959</v>
      </c>
      <c r="K172" t="s">
        <v>968</v>
      </c>
      <c r="L172" t="s">
        <v>1073</v>
      </c>
      <c r="M172" t="s">
        <v>349</v>
      </c>
    </row>
    <row r="173" spans="1:13" x14ac:dyDescent="0.25">
      <c r="A173">
        <v>1453450</v>
      </c>
      <c r="B173" t="s">
        <v>294</v>
      </c>
      <c r="C173" t="s">
        <v>295</v>
      </c>
      <c r="D173" t="s">
        <v>639</v>
      </c>
      <c r="F173" t="s">
        <v>437</v>
      </c>
      <c r="G173" t="s">
        <v>1722</v>
      </c>
      <c r="H173" s="147">
        <v>39115</v>
      </c>
      <c r="I173" s="150" t="s">
        <v>971</v>
      </c>
      <c r="J173" s="150" t="s">
        <v>971</v>
      </c>
      <c r="K173" s="150" t="s">
        <v>976</v>
      </c>
      <c r="L173" s="150" t="s">
        <v>1730</v>
      </c>
      <c r="M173" t="s">
        <v>301</v>
      </c>
    </row>
    <row r="174" spans="1:13" x14ac:dyDescent="0.25">
      <c r="A174">
        <v>1455872</v>
      </c>
      <c r="B174" t="s">
        <v>409</v>
      </c>
      <c r="C174" t="s">
        <v>418</v>
      </c>
      <c r="D174" t="s">
        <v>749</v>
      </c>
      <c r="E174" t="s">
        <v>301</v>
      </c>
      <c r="F174" t="s">
        <v>736</v>
      </c>
      <c r="G174" t="s">
        <v>749</v>
      </c>
      <c r="H174" s="147">
        <v>28280</v>
      </c>
      <c r="I174" t="s">
        <v>952</v>
      </c>
      <c r="J174" t="s">
        <v>962</v>
      </c>
      <c r="K174" t="s">
        <v>1307</v>
      </c>
      <c r="L174" t="s">
        <v>1308</v>
      </c>
      <c r="M174" t="s">
        <v>349</v>
      </c>
    </row>
    <row r="175" spans="1:13" x14ac:dyDescent="0.25">
      <c r="A175">
        <v>1455891</v>
      </c>
      <c r="B175" t="s">
        <v>340</v>
      </c>
      <c r="C175" t="s">
        <v>295</v>
      </c>
      <c r="D175" t="s">
        <v>395</v>
      </c>
      <c r="E175" t="s">
        <v>396</v>
      </c>
      <c r="F175" t="s">
        <v>941</v>
      </c>
      <c r="G175" t="s">
        <v>395</v>
      </c>
      <c r="H175" s="147">
        <v>41246</v>
      </c>
      <c r="I175" t="s">
        <v>986</v>
      </c>
      <c r="J175" t="s">
        <v>956</v>
      </c>
      <c r="K175" t="s">
        <v>1005</v>
      </c>
      <c r="L175" t="s">
        <v>1505</v>
      </c>
      <c r="M175" t="s">
        <v>301</v>
      </c>
    </row>
    <row r="176" spans="1:13" x14ac:dyDescent="0.25">
      <c r="A176">
        <v>1456867</v>
      </c>
      <c r="B176" t="s">
        <v>294</v>
      </c>
      <c r="C176" t="s">
        <v>295</v>
      </c>
      <c r="D176" t="s">
        <v>329</v>
      </c>
      <c r="E176" t="s">
        <v>330</v>
      </c>
      <c r="F176" t="s">
        <v>331</v>
      </c>
      <c r="G176" t="s">
        <v>329</v>
      </c>
      <c r="H176" s="147">
        <v>40403</v>
      </c>
      <c r="I176" t="s">
        <v>955</v>
      </c>
      <c r="J176" t="s">
        <v>951</v>
      </c>
      <c r="K176" t="s">
        <v>972</v>
      </c>
      <c r="L176" t="s">
        <v>996</v>
      </c>
      <c r="M176" t="s">
        <v>301</v>
      </c>
    </row>
    <row r="177" spans="1:13" x14ac:dyDescent="0.25">
      <c r="A177">
        <v>1457116</v>
      </c>
      <c r="B177" t="s">
        <v>294</v>
      </c>
      <c r="C177" t="s">
        <v>295</v>
      </c>
      <c r="D177" t="s">
        <v>610</v>
      </c>
      <c r="F177" t="s">
        <v>611</v>
      </c>
      <c r="G177" t="s">
        <v>612</v>
      </c>
      <c r="H177" s="147">
        <v>39874</v>
      </c>
      <c r="I177" t="s">
        <v>971</v>
      </c>
      <c r="J177" t="s">
        <v>986</v>
      </c>
      <c r="K177" t="s">
        <v>966</v>
      </c>
      <c r="L177" t="s">
        <v>1185</v>
      </c>
      <c r="M177" t="s">
        <v>301</v>
      </c>
    </row>
    <row r="178" spans="1:13" x14ac:dyDescent="0.25">
      <c r="A178">
        <v>1460625</v>
      </c>
      <c r="B178" t="s">
        <v>294</v>
      </c>
      <c r="C178" t="s">
        <v>295</v>
      </c>
      <c r="D178" t="s">
        <v>386</v>
      </c>
      <c r="F178" t="s">
        <v>613</v>
      </c>
      <c r="G178" t="s">
        <v>386</v>
      </c>
      <c r="H178" s="147">
        <v>40036</v>
      </c>
      <c r="I178" t="s">
        <v>959</v>
      </c>
      <c r="J178" t="s">
        <v>951</v>
      </c>
      <c r="K178" t="s">
        <v>966</v>
      </c>
      <c r="L178" t="s">
        <v>1186</v>
      </c>
      <c r="M178" t="s">
        <v>301</v>
      </c>
    </row>
    <row r="179" spans="1:13" x14ac:dyDescent="0.25">
      <c r="A179">
        <v>1461289</v>
      </c>
      <c r="B179" t="s">
        <v>294</v>
      </c>
      <c r="C179" t="s">
        <v>306</v>
      </c>
      <c r="D179" t="s">
        <v>383</v>
      </c>
      <c r="F179" t="s">
        <v>614</v>
      </c>
      <c r="G179" t="s">
        <v>383</v>
      </c>
      <c r="H179" s="147">
        <v>40133</v>
      </c>
      <c r="I179" t="s">
        <v>964</v>
      </c>
      <c r="J179" t="s">
        <v>959</v>
      </c>
      <c r="K179" t="s">
        <v>966</v>
      </c>
      <c r="L179" t="s">
        <v>1187</v>
      </c>
      <c r="M179" t="s">
        <v>349</v>
      </c>
    </row>
    <row r="180" spans="1:13" x14ac:dyDescent="0.25">
      <c r="A180">
        <v>1461290</v>
      </c>
      <c r="B180" t="s">
        <v>294</v>
      </c>
      <c r="C180" t="s">
        <v>306</v>
      </c>
      <c r="D180" t="s">
        <v>615</v>
      </c>
      <c r="F180" t="s">
        <v>614</v>
      </c>
      <c r="G180" t="s">
        <v>615</v>
      </c>
      <c r="H180" s="147">
        <v>40872</v>
      </c>
      <c r="I180" t="s">
        <v>1063</v>
      </c>
      <c r="J180" t="s">
        <v>959</v>
      </c>
      <c r="K180" t="s">
        <v>980</v>
      </c>
      <c r="L180" t="s">
        <v>1188</v>
      </c>
      <c r="M180" t="s">
        <v>349</v>
      </c>
    </row>
    <row r="181" spans="1:13" x14ac:dyDescent="0.25">
      <c r="A181">
        <v>1461836</v>
      </c>
      <c r="B181" t="s">
        <v>294</v>
      </c>
      <c r="C181" t="s">
        <v>306</v>
      </c>
      <c r="D181" t="s">
        <v>937</v>
      </c>
      <c r="F181" t="s">
        <v>936</v>
      </c>
      <c r="G181" t="s">
        <v>937</v>
      </c>
      <c r="H181" s="147">
        <v>39746</v>
      </c>
      <c r="I181" t="s">
        <v>1063</v>
      </c>
      <c r="J181" t="s">
        <v>975</v>
      </c>
      <c r="K181" t="s">
        <v>987</v>
      </c>
      <c r="L181" t="s">
        <v>1506</v>
      </c>
      <c r="M181" t="s">
        <v>349</v>
      </c>
    </row>
    <row r="182" spans="1:13" x14ac:dyDescent="0.25">
      <c r="A182">
        <v>1468143</v>
      </c>
      <c r="B182" t="s">
        <v>294</v>
      </c>
      <c r="C182" t="s">
        <v>295</v>
      </c>
      <c r="D182" t="s">
        <v>378</v>
      </c>
      <c r="E182" t="s">
        <v>750</v>
      </c>
      <c r="F182" t="s">
        <v>751</v>
      </c>
      <c r="G182" t="s">
        <v>378</v>
      </c>
      <c r="H182" s="147">
        <v>39906</v>
      </c>
      <c r="I182" t="s">
        <v>986</v>
      </c>
      <c r="J182" t="s">
        <v>952</v>
      </c>
      <c r="K182" t="s">
        <v>966</v>
      </c>
      <c r="L182" t="s">
        <v>1309</v>
      </c>
      <c r="M182" t="s">
        <v>301</v>
      </c>
    </row>
    <row r="183" spans="1:13" x14ac:dyDescent="0.25">
      <c r="A183">
        <v>1468175</v>
      </c>
      <c r="B183" t="s">
        <v>294</v>
      </c>
      <c r="C183" t="s">
        <v>306</v>
      </c>
      <c r="D183" t="s">
        <v>309</v>
      </c>
      <c r="F183" t="s">
        <v>1507</v>
      </c>
      <c r="G183" t="s">
        <v>309</v>
      </c>
      <c r="H183" s="147">
        <v>40344</v>
      </c>
      <c r="I183" t="s">
        <v>1071</v>
      </c>
      <c r="J183" t="s">
        <v>962</v>
      </c>
      <c r="K183" t="s">
        <v>972</v>
      </c>
      <c r="L183" t="s">
        <v>1508</v>
      </c>
      <c r="M183" t="s">
        <v>349</v>
      </c>
    </row>
    <row r="184" spans="1:13" x14ac:dyDescent="0.25">
      <c r="A184">
        <v>1473077</v>
      </c>
      <c r="B184" t="s">
        <v>340</v>
      </c>
      <c r="C184" t="s">
        <v>295</v>
      </c>
      <c r="D184" t="s">
        <v>324</v>
      </c>
      <c r="F184" t="s">
        <v>1509</v>
      </c>
      <c r="G184" t="s">
        <v>324</v>
      </c>
      <c r="H184" s="147">
        <v>40327</v>
      </c>
      <c r="I184" t="s">
        <v>1003</v>
      </c>
      <c r="J184" t="s">
        <v>979</v>
      </c>
      <c r="K184" t="s">
        <v>972</v>
      </c>
      <c r="L184" t="s">
        <v>1510</v>
      </c>
      <c r="M184" t="s">
        <v>301</v>
      </c>
    </row>
    <row r="185" spans="1:13" x14ac:dyDescent="0.25">
      <c r="A185">
        <v>1473078</v>
      </c>
      <c r="B185" t="s">
        <v>340</v>
      </c>
      <c r="C185" t="s">
        <v>295</v>
      </c>
      <c r="D185" t="s">
        <v>354</v>
      </c>
      <c r="F185" t="s">
        <v>1509</v>
      </c>
      <c r="G185" t="s">
        <v>324</v>
      </c>
      <c r="H185" s="147">
        <v>39706</v>
      </c>
      <c r="I185" t="s">
        <v>1071</v>
      </c>
      <c r="J185" t="s">
        <v>983</v>
      </c>
      <c r="K185" t="s">
        <v>987</v>
      </c>
      <c r="L185" t="s">
        <v>1511</v>
      </c>
      <c r="M185" t="s">
        <v>301</v>
      </c>
    </row>
    <row r="186" spans="1:13" x14ac:dyDescent="0.25">
      <c r="A186">
        <v>1474433</v>
      </c>
      <c r="B186" t="s">
        <v>294</v>
      </c>
      <c r="C186" t="s">
        <v>295</v>
      </c>
      <c r="D186" t="s">
        <v>752</v>
      </c>
      <c r="E186" t="s">
        <v>753</v>
      </c>
      <c r="F186" t="s">
        <v>754</v>
      </c>
      <c r="G186" t="s">
        <v>752</v>
      </c>
      <c r="H186" s="147">
        <v>41124</v>
      </c>
      <c r="I186" t="s">
        <v>986</v>
      </c>
      <c r="J186" t="s">
        <v>951</v>
      </c>
      <c r="K186" t="s">
        <v>1005</v>
      </c>
      <c r="L186" t="s">
        <v>1310</v>
      </c>
      <c r="M186" t="s">
        <v>301</v>
      </c>
    </row>
    <row r="187" spans="1:13" x14ac:dyDescent="0.25">
      <c r="A187">
        <v>1476737</v>
      </c>
      <c r="B187" t="s">
        <v>294</v>
      </c>
      <c r="C187" t="s">
        <v>295</v>
      </c>
      <c r="D187" t="s">
        <v>534</v>
      </c>
      <c r="F187" t="s">
        <v>616</v>
      </c>
      <c r="G187" t="s">
        <v>534</v>
      </c>
      <c r="H187" s="147">
        <v>40681</v>
      </c>
      <c r="I187" t="s">
        <v>970</v>
      </c>
      <c r="J187" t="s">
        <v>979</v>
      </c>
      <c r="K187" t="s">
        <v>980</v>
      </c>
      <c r="L187" t="s">
        <v>1189</v>
      </c>
      <c r="M187" t="s">
        <v>301</v>
      </c>
    </row>
    <row r="188" spans="1:13" x14ac:dyDescent="0.25">
      <c r="A188">
        <v>1480052</v>
      </c>
      <c r="B188" t="s">
        <v>294</v>
      </c>
      <c r="C188" t="s">
        <v>295</v>
      </c>
      <c r="D188" t="s">
        <v>755</v>
      </c>
      <c r="E188" t="s">
        <v>388</v>
      </c>
      <c r="F188" t="s">
        <v>740</v>
      </c>
      <c r="G188" t="s">
        <v>755</v>
      </c>
      <c r="H188" s="147">
        <v>39739</v>
      </c>
      <c r="I188" t="s">
        <v>970</v>
      </c>
      <c r="J188" t="s">
        <v>975</v>
      </c>
      <c r="K188" t="s">
        <v>987</v>
      </c>
      <c r="L188" t="s">
        <v>1311</v>
      </c>
      <c r="M188" t="s">
        <v>301</v>
      </c>
    </row>
    <row r="189" spans="1:13" x14ac:dyDescent="0.25">
      <c r="A189">
        <v>1480053</v>
      </c>
      <c r="B189" t="s">
        <v>294</v>
      </c>
      <c r="C189" t="s">
        <v>306</v>
      </c>
      <c r="D189" t="s">
        <v>756</v>
      </c>
      <c r="F189" t="s">
        <v>751</v>
      </c>
      <c r="G189" t="s">
        <v>756</v>
      </c>
      <c r="H189" s="147">
        <v>40921</v>
      </c>
      <c r="I189" t="s">
        <v>955</v>
      </c>
      <c r="J189" t="s">
        <v>965</v>
      </c>
      <c r="K189" t="s">
        <v>1005</v>
      </c>
      <c r="L189" t="s">
        <v>1312</v>
      </c>
      <c r="M189" t="s">
        <v>349</v>
      </c>
    </row>
    <row r="190" spans="1:13" x14ac:dyDescent="0.25">
      <c r="A190">
        <v>1481294</v>
      </c>
      <c r="B190" t="s">
        <v>409</v>
      </c>
      <c r="C190" t="s">
        <v>418</v>
      </c>
      <c r="D190" t="s">
        <v>684</v>
      </c>
      <c r="F190" t="s">
        <v>589</v>
      </c>
      <c r="G190" t="s">
        <v>684</v>
      </c>
      <c r="H190" s="147">
        <v>27743</v>
      </c>
      <c r="I190" t="s">
        <v>1071</v>
      </c>
      <c r="J190" t="s">
        <v>956</v>
      </c>
      <c r="K190" t="s">
        <v>1012</v>
      </c>
      <c r="L190" t="s">
        <v>1253</v>
      </c>
      <c r="M190" t="s">
        <v>349</v>
      </c>
    </row>
    <row r="191" spans="1:13" x14ac:dyDescent="0.25">
      <c r="A191">
        <v>1482099</v>
      </c>
      <c r="B191" t="s">
        <v>340</v>
      </c>
      <c r="C191" t="s">
        <v>306</v>
      </c>
      <c r="D191" t="s">
        <v>537</v>
      </c>
      <c r="F191" t="s">
        <v>1451</v>
      </c>
      <c r="G191" t="s">
        <v>537</v>
      </c>
      <c r="H191" s="147">
        <v>40840</v>
      </c>
      <c r="I191" t="s">
        <v>1080</v>
      </c>
      <c r="J191" t="s">
        <v>975</v>
      </c>
      <c r="K191" t="s">
        <v>980</v>
      </c>
      <c r="L191" t="s">
        <v>1512</v>
      </c>
      <c r="M191" t="s">
        <v>349</v>
      </c>
    </row>
    <row r="192" spans="1:13" x14ac:dyDescent="0.25">
      <c r="A192">
        <v>1483896</v>
      </c>
      <c r="B192" t="s">
        <v>409</v>
      </c>
      <c r="C192" t="s">
        <v>295</v>
      </c>
      <c r="D192" t="s">
        <v>1534</v>
      </c>
      <c r="F192" t="s">
        <v>435</v>
      </c>
      <c r="G192" t="s">
        <v>1534</v>
      </c>
      <c r="H192" s="147">
        <v>29112</v>
      </c>
      <c r="I192" s="146">
        <v>14</v>
      </c>
      <c r="J192" s="149" t="s">
        <v>983</v>
      </c>
      <c r="K192" s="146">
        <v>1979</v>
      </c>
      <c r="L192" s="146">
        <v>140979</v>
      </c>
      <c r="M192" t="s">
        <v>349</v>
      </c>
    </row>
    <row r="193" spans="1:13" x14ac:dyDescent="0.25">
      <c r="A193">
        <v>1487308</v>
      </c>
      <c r="B193" t="s">
        <v>340</v>
      </c>
      <c r="C193" t="s">
        <v>306</v>
      </c>
      <c r="D193" t="s">
        <v>650</v>
      </c>
      <c r="F193" t="s">
        <v>651</v>
      </c>
      <c r="G193" t="s">
        <v>650</v>
      </c>
      <c r="H193" s="147">
        <v>39651</v>
      </c>
      <c r="I193" t="s">
        <v>989</v>
      </c>
      <c r="J193" t="s">
        <v>1009</v>
      </c>
      <c r="K193" t="s">
        <v>987</v>
      </c>
      <c r="L193" t="s">
        <v>1214</v>
      </c>
      <c r="M193" t="s">
        <v>349</v>
      </c>
    </row>
    <row r="194" spans="1:13" x14ac:dyDescent="0.25">
      <c r="A194">
        <v>1488957</v>
      </c>
      <c r="B194" t="s">
        <v>294</v>
      </c>
      <c r="C194" t="s">
        <v>295</v>
      </c>
      <c r="D194" t="s">
        <v>332</v>
      </c>
      <c r="F194" t="s">
        <v>333</v>
      </c>
      <c r="G194" t="s">
        <v>332</v>
      </c>
      <c r="H194" s="147">
        <v>41368</v>
      </c>
      <c r="I194" t="s">
        <v>952</v>
      </c>
      <c r="J194" t="s">
        <v>952</v>
      </c>
      <c r="K194" t="s">
        <v>994</v>
      </c>
      <c r="L194" t="s">
        <v>997</v>
      </c>
      <c r="M194" t="s">
        <v>301</v>
      </c>
    </row>
    <row r="195" spans="1:13" x14ac:dyDescent="0.25">
      <c r="A195">
        <v>1488958</v>
      </c>
      <c r="B195" t="s">
        <v>294</v>
      </c>
      <c r="C195" t="s">
        <v>306</v>
      </c>
      <c r="D195" t="s">
        <v>334</v>
      </c>
      <c r="F195" t="s">
        <v>335</v>
      </c>
      <c r="G195" t="s">
        <v>334</v>
      </c>
      <c r="H195" s="147">
        <v>40863</v>
      </c>
      <c r="I195" t="s">
        <v>964</v>
      </c>
      <c r="J195" t="s">
        <v>959</v>
      </c>
      <c r="K195" t="s">
        <v>980</v>
      </c>
      <c r="L195" t="s">
        <v>998</v>
      </c>
      <c r="M195" t="s">
        <v>349</v>
      </c>
    </row>
    <row r="196" spans="1:13" x14ac:dyDescent="0.25">
      <c r="A196">
        <v>1488959</v>
      </c>
      <c r="B196" t="s">
        <v>294</v>
      </c>
      <c r="C196" t="s">
        <v>306</v>
      </c>
      <c r="D196" t="s">
        <v>336</v>
      </c>
      <c r="F196" t="s">
        <v>335</v>
      </c>
      <c r="G196" t="s">
        <v>334</v>
      </c>
      <c r="H196" s="147">
        <v>39801</v>
      </c>
      <c r="I196" t="s">
        <v>974</v>
      </c>
      <c r="J196" t="s">
        <v>956</v>
      </c>
      <c r="K196" t="s">
        <v>987</v>
      </c>
      <c r="L196" t="s">
        <v>999</v>
      </c>
      <c r="M196" t="s">
        <v>349</v>
      </c>
    </row>
    <row r="197" spans="1:13" x14ac:dyDescent="0.25">
      <c r="A197">
        <v>1490761</v>
      </c>
      <c r="B197" t="s">
        <v>294</v>
      </c>
      <c r="C197" t="s">
        <v>306</v>
      </c>
      <c r="D197" t="s">
        <v>617</v>
      </c>
      <c r="F197" t="s">
        <v>618</v>
      </c>
      <c r="G197" t="s">
        <v>617</v>
      </c>
      <c r="H197" s="147">
        <v>39339</v>
      </c>
      <c r="I197" t="s">
        <v>1025</v>
      </c>
      <c r="J197" t="s">
        <v>983</v>
      </c>
      <c r="K197" t="s">
        <v>976</v>
      </c>
      <c r="L197" t="s">
        <v>1190</v>
      </c>
      <c r="M197" t="s">
        <v>349</v>
      </c>
    </row>
    <row r="198" spans="1:13" x14ac:dyDescent="0.25">
      <c r="A198">
        <v>1490762</v>
      </c>
      <c r="B198" t="s">
        <v>294</v>
      </c>
      <c r="C198" t="s">
        <v>306</v>
      </c>
      <c r="D198" t="s">
        <v>619</v>
      </c>
      <c r="F198" t="s">
        <v>618</v>
      </c>
      <c r="G198" t="s">
        <v>619</v>
      </c>
      <c r="H198" s="147">
        <v>40478</v>
      </c>
      <c r="I198" t="s">
        <v>1020</v>
      </c>
      <c r="J198" t="s">
        <v>975</v>
      </c>
      <c r="K198" t="s">
        <v>972</v>
      </c>
      <c r="L198" t="s">
        <v>1191</v>
      </c>
      <c r="M198" t="s">
        <v>349</v>
      </c>
    </row>
    <row r="199" spans="1:13" x14ac:dyDescent="0.25">
      <c r="A199">
        <v>1491033</v>
      </c>
      <c r="B199" t="s">
        <v>340</v>
      </c>
      <c r="C199" t="s">
        <v>306</v>
      </c>
      <c r="D199" t="s">
        <v>328</v>
      </c>
      <c r="F199" t="s">
        <v>757</v>
      </c>
      <c r="G199" t="s">
        <v>328</v>
      </c>
      <c r="H199" s="147">
        <v>41476</v>
      </c>
      <c r="I199" t="s">
        <v>1039</v>
      </c>
      <c r="J199" t="s">
        <v>1009</v>
      </c>
      <c r="K199" t="s">
        <v>994</v>
      </c>
      <c r="L199" t="s">
        <v>1313</v>
      </c>
      <c r="M199" t="s">
        <v>349</v>
      </c>
    </row>
    <row r="200" spans="1:13" x14ac:dyDescent="0.25">
      <c r="A200">
        <v>1492295</v>
      </c>
      <c r="B200" t="s">
        <v>294</v>
      </c>
      <c r="C200" t="s">
        <v>295</v>
      </c>
      <c r="D200" t="s">
        <v>620</v>
      </c>
      <c r="F200" t="s">
        <v>621</v>
      </c>
      <c r="G200" t="s">
        <v>620</v>
      </c>
      <c r="H200" s="147">
        <v>40416</v>
      </c>
      <c r="I200" t="s">
        <v>978</v>
      </c>
      <c r="J200" t="s">
        <v>951</v>
      </c>
      <c r="K200" t="s">
        <v>972</v>
      </c>
      <c r="L200" t="s">
        <v>1192</v>
      </c>
      <c r="M200" t="s">
        <v>301</v>
      </c>
    </row>
    <row r="201" spans="1:13" x14ac:dyDescent="0.25">
      <c r="A201">
        <v>1492494</v>
      </c>
      <c r="B201" t="s">
        <v>340</v>
      </c>
      <c r="C201" t="s">
        <v>295</v>
      </c>
      <c r="D201" t="s">
        <v>1513</v>
      </c>
      <c r="F201" t="s">
        <v>1476</v>
      </c>
      <c r="G201" t="s">
        <v>1513</v>
      </c>
      <c r="H201" s="147">
        <v>40584</v>
      </c>
      <c r="I201" t="s">
        <v>975</v>
      </c>
      <c r="J201" t="s">
        <v>971</v>
      </c>
      <c r="K201" t="s">
        <v>980</v>
      </c>
      <c r="L201" t="s">
        <v>1514</v>
      </c>
      <c r="M201" t="s">
        <v>301</v>
      </c>
    </row>
    <row r="202" spans="1:13" x14ac:dyDescent="0.25">
      <c r="A202">
        <v>1496919</v>
      </c>
      <c r="B202" t="s">
        <v>294</v>
      </c>
      <c r="C202" t="s">
        <v>306</v>
      </c>
      <c r="D202" t="s">
        <v>314</v>
      </c>
      <c r="E202" t="s">
        <v>491</v>
      </c>
      <c r="F202" t="s">
        <v>758</v>
      </c>
      <c r="G202" t="s">
        <v>314</v>
      </c>
      <c r="H202" s="147">
        <v>40645</v>
      </c>
      <c r="I202" t="s">
        <v>956</v>
      </c>
      <c r="J202" t="s">
        <v>952</v>
      </c>
      <c r="K202" t="s">
        <v>980</v>
      </c>
      <c r="L202" t="s">
        <v>1314</v>
      </c>
      <c r="M202" t="s">
        <v>349</v>
      </c>
    </row>
    <row r="203" spans="1:13" x14ac:dyDescent="0.25">
      <c r="A203">
        <v>1497252</v>
      </c>
      <c r="B203" t="s">
        <v>294</v>
      </c>
      <c r="C203" t="s">
        <v>295</v>
      </c>
      <c r="D203" t="s">
        <v>337</v>
      </c>
      <c r="E203" t="s">
        <v>338</v>
      </c>
      <c r="F203" t="s">
        <v>339</v>
      </c>
      <c r="G203" t="s">
        <v>337</v>
      </c>
      <c r="H203" s="147">
        <v>40066</v>
      </c>
      <c r="I203" t="s">
        <v>975</v>
      </c>
      <c r="J203" t="s">
        <v>983</v>
      </c>
      <c r="K203" t="s">
        <v>966</v>
      </c>
      <c r="L203" t="s">
        <v>1000</v>
      </c>
      <c r="M203" t="s">
        <v>301</v>
      </c>
    </row>
    <row r="204" spans="1:13" x14ac:dyDescent="0.25">
      <c r="A204">
        <v>1497608</v>
      </c>
      <c r="B204" t="s">
        <v>340</v>
      </c>
      <c r="C204" t="s">
        <v>295</v>
      </c>
      <c r="D204" t="s">
        <v>459</v>
      </c>
      <c r="E204" t="s">
        <v>759</v>
      </c>
      <c r="F204" t="s">
        <v>369</v>
      </c>
      <c r="G204" t="s">
        <v>459</v>
      </c>
      <c r="H204" s="147">
        <v>39759</v>
      </c>
      <c r="I204" t="s">
        <v>1009</v>
      </c>
      <c r="J204" t="s">
        <v>959</v>
      </c>
      <c r="K204" t="s">
        <v>987</v>
      </c>
      <c r="L204" t="s">
        <v>1315</v>
      </c>
      <c r="M204" t="s">
        <v>301</v>
      </c>
    </row>
    <row r="205" spans="1:13" x14ac:dyDescent="0.25">
      <c r="A205">
        <v>1497877</v>
      </c>
      <c r="B205" t="s">
        <v>340</v>
      </c>
      <c r="C205" t="s">
        <v>295</v>
      </c>
      <c r="D205" t="s">
        <v>341</v>
      </c>
      <c r="F205" t="s">
        <v>342</v>
      </c>
      <c r="G205" t="s">
        <v>341</v>
      </c>
      <c r="H205" s="147">
        <v>40271</v>
      </c>
      <c r="I205" t="s">
        <v>986</v>
      </c>
      <c r="J205" t="s">
        <v>952</v>
      </c>
      <c r="K205" t="s">
        <v>972</v>
      </c>
      <c r="L205" t="s">
        <v>1001</v>
      </c>
      <c r="M205" t="s">
        <v>301</v>
      </c>
    </row>
    <row r="206" spans="1:13" x14ac:dyDescent="0.25">
      <c r="A206">
        <v>1498463</v>
      </c>
      <c r="B206" t="s">
        <v>294</v>
      </c>
      <c r="C206" t="s">
        <v>306</v>
      </c>
      <c r="D206" t="s">
        <v>444</v>
      </c>
      <c r="F206" t="s">
        <v>445</v>
      </c>
      <c r="G206" t="s">
        <v>444</v>
      </c>
      <c r="H206" s="147">
        <v>41017</v>
      </c>
      <c r="I206" t="s">
        <v>970</v>
      </c>
      <c r="J206" t="s">
        <v>952</v>
      </c>
      <c r="K206" t="s">
        <v>1005</v>
      </c>
      <c r="L206" t="s">
        <v>1074</v>
      </c>
      <c r="M206" t="s">
        <v>349</v>
      </c>
    </row>
    <row r="207" spans="1:13" x14ac:dyDescent="0.25">
      <c r="A207">
        <v>1498465</v>
      </c>
      <c r="B207" t="s">
        <v>294</v>
      </c>
      <c r="C207" t="s">
        <v>295</v>
      </c>
      <c r="D207" t="s">
        <v>446</v>
      </c>
      <c r="F207" t="s">
        <v>447</v>
      </c>
      <c r="G207" t="s">
        <v>446</v>
      </c>
      <c r="H207" s="147">
        <v>40152</v>
      </c>
      <c r="I207" t="s">
        <v>979</v>
      </c>
      <c r="J207" t="s">
        <v>956</v>
      </c>
      <c r="K207" t="s">
        <v>966</v>
      </c>
      <c r="L207" t="s">
        <v>1075</v>
      </c>
      <c r="M207" t="s">
        <v>301</v>
      </c>
    </row>
    <row r="208" spans="1:13" x14ac:dyDescent="0.25">
      <c r="A208">
        <v>1498603</v>
      </c>
      <c r="B208" t="s">
        <v>294</v>
      </c>
      <c r="C208" t="s">
        <v>306</v>
      </c>
      <c r="D208" t="s">
        <v>1515</v>
      </c>
      <c r="E208" t="s">
        <v>1516</v>
      </c>
      <c r="F208" t="s">
        <v>1517</v>
      </c>
      <c r="G208" t="s">
        <v>1515</v>
      </c>
      <c r="H208" s="147">
        <v>39843</v>
      </c>
      <c r="I208" t="s">
        <v>1043</v>
      </c>
      <c r="J208" t="s">
        <v>965</v>
      </c>
      <c r="K208" t="s">
        <v>966</v>
      </c>
      <c r="L208" t="s">
        <v>1518</v>
      </c>
      <c r="M208" t="s">
        <v>349</v>
      </c>
    </row>
    <row r="209" spans="1:13" x14ac:dyDescent="0.25">
      <c r="A209">
        <v>1499949</v>
      </c>
      <c r="B209" t="s">
        <v>294</v>
      </c>
      <c r="C209" t="s">
        <v>306</v>
      </c>
      <c r="D209" t="s">
        <v>760</v>
      </c>
      <c r="F209" t="s">
        <v>761</v>
      </c>
      <c r="G209" t="s">
        <v>760</v>
      </c>
      <c r="H209" s="147">
        <v>41688</v>
      </c>
      <c r="I209" t="s">
        <v>970</v>
      </c>
      <c r="J209" t="s">
        <v>971</v>
      </c>
      <c r="K209" t="s">
        <v>1021</v>
      </c>
      <c r="L209" t="s">
        <v>1316</v>
      </c>
      <c r="M209" t="s">
        <v>349</v>
      </c>
    </row>
    <row r="210" spans="1:13" x14ac:dyDescent="0.25">
      <c r="A210">
        <v>1500714</v>
      </c>
      <c r="B210" t="s">
        <v>340</v>
      </c>
      <c r="C210" t="s">
        <v>295</v>
      </c>
      <c r="D210" t="s">
        <v>324</v>
      </c>
      <c r="F210" t="s">
        <v>754</v>
      </c>
      <c r="G210" t="s">
        <v>324</v>
      </c>
      <c r="H210" s="147">
        <v>40351</v>
      </c>
      <c r="I210" t="s">
        <v>989</v>
      </c>
      <c r="J210" t="s">
        <v>962</v>
      </c>
      <c r="K210" t="s">
        <v>972</v>
      </c>
      <c r="L210" t="s">
        <v>1317</v>
      </c>
      <c r="M210" t="s">
        <v>301</v>
      </c>
    </row>
    <row r="211" spans="1:13" x14ac:dyDescent="0.25">
      <c r="A211">
        <v>1501312</v>
      </c>
      <c r="B211" t="s">
        <v>294</v>
      </c>
      <c r="C211" t="s">
        <v>306</v>
      </c>
      <c r="D211" t="s">
        <v>364</v>
      </c>
      <c r="F211" t="s">
        <v>1519</v>
      </c>
      <c r="G211" t="s">
        <v>364</v>
      </c>
      <c r="H211" s="147">
        <v>41241</v>
      </c>
      <c r="I211" t="s">
        <v>1060</v>
      </c>
      <c r="J211" t="s">
        <v>959</v>
      </c>
      <c r="K211" t="s">
        <v>1005</v>
      </c>
      <c r="L211" t="s">
        <v>1112</v>
      </c>
      <c r="M211" t="s">
        <v>349</v>
      </c>
    </row>
    <row r="212" spans="1:13" x14ac:dyDescent="0.25">
      <c r="A212">
        <v>1505720</v>
      </c>
      <c r="B212" t="s">
        <v>294</v>
      </c>
      <c r="C212" t="s">
        <v>306</v>
      </c>
      <c r="D212" t="s">
        <v>343</v>
      </c>
      <c r="E212" t="s">
        <v>344</v>
      </c>
      <c r="F212" t="s">
        <v>345</v>
      </c>
      <c r="G212" t="s">
        <v>343</v>
      </c>
      <c r="H212" s="147">
        <v>40220</v>
      </c>
      <c r="I212" t="s">
        <v>959</v>
      </c>
      <c r="J212" t="s">
        <v>971</v>
      </c>
      <c r="K212" t="s">
        <v>972</v>
      </c>
      <c r="L212" t="s">
        <v>1002</v>
      </c>
      <c r="M212" t="s">
        <v>349</v>
      </c>
    </row>
    <row r="213" spans="1:13" x14ac:dyDescent="0.25">
      <c r="A213">
        <v>1505722</v>
      </c>
      <c r="B213" t="s">
        <v>294</v>
      </c>
      <c r="C213" t="s">
        <v>306</v>
      </c>
      <c r="D213" t="s">
        <v>912</v>
      </c>
      <c r="F213" t="s">
        <v>910</v>
      </c>
      <c r="G213" t="s">
        <v>912</v>
      </c>
      <c r="H213" s="147">
        <v>40901</v>
      </c>
      <c r="I213" t="s">
        <v>1080</v>
      </c>
      <c r="J213" t="s">
        <v>956</v>
      </c>
      <c r="K213" t="s">
        <v>980</v>
      </c>
      <c r="L213" t="s">
        <v>1081</v>
      </c>
      <c r="M213" t="s">
        <v>349</v>
      </c>
    </row>
    <row r="214" spans="1:13" x14ac:dyDescent="0.25">
      <c r="A214">
        <v>1505992</v>
      </c>
      <c r="B214" t="s">
        <v>294</v>
      </c>
      <c r="C214" t="s">
        <v>306</v>
      </c>
      <c r="D214" t="s">
        <v>762</v>
      </c>
      <c r="E214" t="s">
        <v>763</v>
      </c>
      <c r="F214" t="s">
        <v>764</v>
      </c>
      <c r="G214" t="s">
        <v>762</v>
      </c>
      <c r="H214" s="147">
        <v>41012</v>
      </c>
      <c r="I214" t="s">
        <v>955</v>
      </c>
      <c r="J214" t="s">
        <v>952</v>
      </c>
      <c r="K214" t="s">
        <v>1005</v>
      </c>
      <c r="L214" t="s">
        <v>1089</v>
      </c>
      <c r="M214" t="s">
        <v>349</v>
      </c>
    </row>
    <row r="215" spans="1:13" x14ac:dyDescent="0.25">
      <c r="A215">
        <v>1507977</v>
      </c>
      <c r="B215" t="s">
        <v>340</v>
      </c>
      <c r="C215" t="s">
        <v>295</v>
      </c>
      <c r="D215" t="s">
        <v>765</v>
      </c>
      <c r="F215" t="s">
        <v>766</v>
      </c>
      <c r="H215" s="147">
        <v>40487</v>
      </c>
      <c r="I215" t="s">
        <v>979</v>
      </c>
      <c r="J215" t="s">
        <v>959</v>
      </c>
      <c r="K215" t="s">
        <v>972</v>
      </c>
      <c r="L215" t="s">
        <v>1318</v>
      </c>
      <c r="M215" t="s">
        <v>301</v>
      </c>
    </row>
    <row r="216" spans="1:13" x14ac:dyDescent="0.25">
      <c r="A216">
        <v>1507978</v>
      </c>
      <c r="B216" t="s">
        <v>340</v>
      </c>
      <c r="C216" t="s">
        <v>306</v>
      </c>
      <c r="D216" t="s">
        <v>317</v>
      </c>
      <c r="F216" t="s">
        <v>734</v>
      </c>
      <c r="G216" t="s">
        <v>317</v>
      </c>
      <c r="H216" s="147">
        <v>40809</v>
      </c>
      <c r="I216" t="s">
        <v>982</v>
      </c>
      <c r="J216" t="s">
        <v>983</v>
      </c>
      <c r="K216" t="s">
        <v>980</v>
      </c>
      <c r="L216" t="s">
        <v>1319</v>
      </c>
      <c r="M216" t="s">
        <v>349</v>
      </c>
    </row>
    <row r="217" spans="1:13" x14ac:dyDescent="0.25">
      <c r="A217">
        <v>1507979</v>
      </c>
      <c r="B217" t="s">
        <v>294</v>
      </c>
      <c r="C217" t="s">
        <v>295</v>
      </c>
      <c r="D217" t="s">
        <v>622</v>
      </c>
      <c r="F217" t="s">
        <v>601</v>
      </c>
      <c r="G217" t="s">
        <v>622</v>
      </c>
      <c r="H217" s="147">
        <v>41689</v>
      </c>
      <c r="I217" t="s">
        <v>974</v>
      </c>
      <c r="J217" t="s">
        <v>971</v>
      </c>
      <c r="K217" t="s">
        <v>1021</v>
      </c>
      <c r="L217" t="s">
        <v>1193</v>
      </c>
      <c r="M217" t="s">
        <v>301</v>
      </c>
    </row>
    <row r="218" spans="1:13" x14ac:dyDescent="0.25">
      <c r="A218">
        <v>1507980</v>
      </c>
      <c r="B218" t="s">
        <v>340</v>
      </c>
      <c r="C218" t="s">
        <v>295</v>
      </c>
      <c r="D218" t="s">
        <v>404</v>
      </c>
      <c r="F218" t="s">
        <v>767</v>
      </c>
      <c r="G218" t="s">
        <v>404</v>
      </c>
      <c r="H218" s="147">
        <v>39110</v>
      </c>
      <c r="I218" t="s">
        <v>1060</v>
      </c>
      <c r="J218" t="s">
        <v>965</v>
      </c>
      <c r="K218" t="s">
        <v>976</v>
      </c>
      <c r="L218" t="s">
        <v>1320</v>
      </c>
      <c r="M218" t="s">
        <v>301</v>
      </c>
    </row>
    <row r="219" spans="1:13" x14ac:dyDescent="0.25">
      <c r="A219">
        <v>1507981</v>
      </c>
      <c r="B219" t="s">
        <v>340</v>
      </c>
      <c r="C219" t="s">
        <v>295</v>
      </c>
      <c r="D219" t="s">
        <v>337</v>
      </c>
      <c r="F219" t="s">
        <v>545</v>
      </c>
      <c r="G219" t="s">
        <v>337</v>
      </c>
      <c r="H219" s="147">
        <v>41254</v>
      </c>
      <c r="I219" t="s">
        <v>959</v>
      </c>
      <c r="J219" t="s">
        <v>956</v>
      </c>
      <c r="K219" t="s">
        <v>1005</v>
      </c>
      <c r="L219" t="s">
        <v>1321</v>
      </c>
      <c r="M219" t="s">
        <v>301</v>
      </c>
    </row>
    <row r="220" spans="1:13" x14ac:dyDescent="0.25">
      <c r="A220">
        <v>1507982</v>
      </c>
      <c r="B220" t="s">
        <v>340</v>
      </c>
      <c r="C220" t="s">
        <v>295</v>
      </c>
      <c r="D220" t="s">
        <v>768</v>
      </c>
      <c r="F220" t="s">
        <v>769</v>
      </c>
      <c r="G220" t="s">
        <v>768</v>
      </c>
      <c r="H220" s="147">
        <v>40445</v>
      </c>
      <c r="I220" t="s">
        <v>1080</v>
      </c>
      <c r="J220" t="s">
        <v>983</v>
      </c>
      <c r="K220" t="s">
        <v>972</v>
      </c>
      <c r="L220" t="s">
        <v>1322</v>
      </c>
      <c r="M220" t="s">
        <v>301</v>
      </c>
    </row>
    <row r="221" spans="1:13" x14ac:dyDescent="0.25">
      <c r="A221">
        <v>1507983</v>
      </c>
      <c r="B221" t="s">
        <v>294</v>
      </c>
      <c r="C221" t="s">
        <v>306</v>
      </c>
      <c r="D221" t="s">
        <v>312</v>
      </c>
      <c r="E221" t="s">
        <v>770</v>
      </c>
      <c r="F221" t="s">
        <v>736</v>
      </c>
      <c r="G221" t="s">
        <v>312</v>
      </c>
      <c r="H221" s="147">
        <v>41491</v>
      </c>
      <c r="I221" t="s">
        <v>979</v>
      </c>
      <c r="J221" t="s">
        <v>951</v>
      </c>
      <c r="K221" t="s">
        <v>994</v>
      </c>
      <c r="L221" t="s">
        <v>1114</v>
      </c>
      <c r="M221" t="s">
        <v>349</v>
      </c>
    </row>
    <row r="222" spans="1:13" x14ac:dyDescent="0.25">
      <c r="A222">
        <v>1507985</v>
      </c>
      <c r="B222" t="s">
        <v>294</v>
      </c>
      <c r="C222" t="s">
        <v>306</v>
      </c>
      <c r="D222" t="s">
        <v>562</v>
      </c>
      <c r="F222" t="s">
        <v>723</v>
      </c>
      <c r="G222" t="s">
        <v>562</v>
      </c>
      <c r="H222" s="147">
        <v>40431</v>
      </c>
      <c r="I222" t="s">
        <v>975</v>
      </c>
      <c r="J222" t="s">
        <v>983</v>
      </c>
      <c r="K222" t="s">
        <v>972</v>
      </c>
      <c r="L222" t="s">
        <v>1323</v>
      </c>
      <c r="M222" t="s">
        <v>349</v>
      </c>
    </row>
    <row r="223" spans="1:13" x14ac:dyDescent="0.25">
      <c r="A223">
        <v>1509034</v>
      </c>
      <c r="B223" t="s">
        <v>340</v>
      </c>
      <c r="C223" t="s">
        <v>306</v>
      </c>
      <c r="D223" t="s">
        <v>1520</v>
      </c>
      <c r="F223" t="s">
        <v>1521</v>
      </c>
      <c r="G223" t="s">
        <v>1520</v>
      </c>
      <c r="H223" s="147">
        <v>39457</v>
      </c>
      <c r="I223" t="s">
        <v>975</v>
      </c>
      <c r="J223" t="s">
        <v>965</v>
      </c>
      <c r="K223" t="s">
        <v>987</v>
      </c>
      <c r="L223" t="s">
        <v>1522</v>
      </c>
      <c r="M223" t="s">
        <v>349</v>
      </c>
    </row>
    <row r="224" spans="1:13" x14ac:dyDescent="0.25">
      <c r="A224">
        <v>1512090</v>
      </c>
      <c r="B224" t="s">
        <v>294</v>
      </c>
      <c r="C224" t="s">
        <v>295</v>
      </c>
      <c r="D224" t="s">
        <v>620</v>
      </c>
      <c r="F224" t="s">
        <v>942</v>
      </c>
      <c r="G224" t="s">
        <v>620</v>
      </c>
      <c r="H224" s="147">
        <v>40436</v>
      </c>
      <c r="I224" t="s">
        <v>1071</v>
      </c>
      <c r="J224" t="s">
        <v>983</v>
      </c>
      <c r="K224" t="s">
        <v>972</v>
      </c>
      <c r="L224" t="s">
        <v>1523</v>
      </c>
      <c r="M224" t="s">
        <v>301</v>
      </c>
    </row>
    <row r="225" spans="1:13" x14ac:dyDescent="0.25">
      <c r="A225">
        <v>1514904</v>
      </c>
      <c r="B225" t="s">
        <v>409</v>
      </c>
      <c r="C225" t="s">
        <v>418</v>
      </c>
      <c r="D225" t="s">
        <v>685</v>
      </c>
      <c r="F225" t="s">
        <v>616</v>
      </c>
      <c r="G225" t="s">
        <v>685</v>
      </c>
      <c r="H225" s="147">
        <v>28744</v>
      </c>
      <c r="I225" t="s">
        <v>959</v>
      </c>
      <c r="J225" t="s">
        <v>983</v>
      </c>
      <c r="K225" t="s">
        <v>1127</v>
      </c>
      <c r="L225" t="s">
        <v>1254</v>
      </c>
      <c r="M225" t="s">
        <v>349</v>
      </c>
    </row>
    <row r="226" spans="1:13" x14ac:dyDescent="0.25">
      <c r="A226">
        <v>1515755</v>
      </c>
      <c r="B226" t="s">
        <v>294</v>
      </c>
      <c r="C226" t="s">
        <v>306</v>
      </c>
      <c r="D226" t="s">
        <v>412</v>
      </c>
      <c r="F226" t="s">
        <v>448</v>
      </c>
      <c r="G226" t="s">
        <v>412</v>
      </c>
      <c r="H226" s="147">
        <v>40337</v>
      </c>
      <c r="I226" t="s">
        <v>951</v>
      </c>
      <c r="J226" t="s">
        <v>962</v>
      </c>
      <c r="K226" t="s">
        <v>972</v>
      </c>
      <c r="L226" t="s">
        <v>1076</v>
      </c>
      <c r="M226" t="s">
        <v>349</v>
      </c>
    </row>
    <row r="227" spans="1:13" x14ac:dyDescent="0.25">
      <c r="A227">
        <v>1515756</v>
      </c>
      <c r="B227" t="s">
        <v>294</v>
      </c>
      <c r="C227" t="s">
        <v>295</v>
      </c>
      <c r="D227" t="s">
        <v>449</v>
      </c>
      <c r="F227" t="s">
        <v>397</v>
      </c>
      <c r="G227" t="s">
        <v>449</v>
      </c>
      <c r="H227" s="147">
        <v>41050</v>
      </c>
      <c r="I227" t="s">
        <v>1039</v>
      </c>
      <c r="J227" t="s">
        <v>979</v>
      </c>
      <c r="K227" t="s">
        <v>1005</v>
      </c>
      <c r="L227" t="s">
        <v>1077</v>
      </c>
      <c r="M227" t="s">
        <v>301</v>
      </c>
    </row>
    <row r="228" spans="1:13" x14ac:dyDescent="0.25">
      <c r="A228">
        <v>1518551</v>
      </c>
      <c r="B228" t="s">
        <v>294</v>
      </c>
      <c r="C228" t="s">
        <v>306</v>
      </c>
      <c r="D228" t="s">
        <v>300</v>
      </c>
      <c r="F228" t="s">
        <v>930</v>
      </c>
      <c r="G228" t="s">
        <v>300</v>
      </c>
      <c r="H228" s="147">
        <v>40742</v>
      </c>
      <c r="I228" t="s">
        <v>970</v>
      </c>
      <c r="J228" t="s">
        <v>1009</v>
      </c>
      <c r="K228" t="s">
        <v>980</v>
      </c>
      <c r="L228" t="s">
        <v>1524</v>
      </c>
      <c r="M228" t="s">
        <v>349</v>
      </c>
    </row>
    <row r="229" spans="1:13" x14ac:dyDescent="0.25">
      <c r="A229">
        <v>1518552</v>
      </c>
      <c r="B229" t="s">
        <v>340</v>
      </c>
      <c r="C229" t="s">
        <v>306</v>
      </c>
      <c r="D229" t="s">
        <v>747</v>
      </c>
      <c r="E229" t="s">
        <v>284</v>
      </c>
      <c r="F229" t="s">
        <v>1525</v>
      </c>
      <c r="G229" t="s">
        <v>1526</v>
      </c>
      <c r="H229" s="147">
        <v>41339</v>
      </c>
      <c r="I229" t="s">
        <v>962</v>
      </c>
      <c r="J229" t="s">
        <v>986</v>
      </c>
      <c r="K229" t="s">
        <v>994</v>
      </c>
      <c r="L229" t="s">
        <v>1527</v>
      </c>
      <c r="M229" t="s">
        <v>349</v>
      </c>
    </row>
    <row r="230" spans="1:13" x14ac:dyDescent="0.25">
      <c r="A230">
        <v>1518553</v>
      </c>
      <c r="B230" t="s">
        <v>294</v>
      </c>
      <c r="C230" t="s">
        <v>295</v>
      </c>
      <c r="D230" t="s">
        <v>927</v>
      </c>
      <c r="E230" t="s">
        <v>301</v>
      </c>
      <c r="F230" t="s">
        <v>466</v>
      </c>
      <c r="G230" t="s">
        <v>927</v>
      </c>
      <c r="H230" s="147">
        <v>41072</v>
      </c>
      <c r="I230" t="s">
        <v>956</v>
      </c>
      <c r="J230" t="s">
        <v>962</v>
      </c>
      <c r="K230" t="s">
        <v>1005</v>
      </c>
      <c r="L230" t="s">
        <v>1528</v>
      </c>
      <c r="M230" t="s">
        <v>301</v>
      </c>
    </row>
    <row r="231" spans="1:13" x14ac:dyDescent="0.25">
      <c r="A231">
        <v>1519326</v>
      </c>
      <c r="B231" t="s">
        <v>340</v>
      </c>
      <c r="C231" t="s">
        <v>306</v>
      </c>
      <c r="D231" t="s">
        <v>429</v>
      </c>
      <c r="F231" t="s">
        <v>771</v>
      </c>
      <c r="G231" t="s">
        <v>429</v>
      </c>
      <c r="H231" s="147">
        <v>40811</v>
      </c>
      <c r="I231" t="s">
        <v>1063</v>
      </c>
      <c r="J231" t="s">
        <v>983</v>
      </c>
      <c r="K231" t="s">
        <v>980</v>
      </c>
      <c r="L231" t="s">
        <v>1324</v>
      </c>
      <c r="M231" t="s">
        <v>349</v>
      </c>
    </row>
    <row r="232" spans="1:13" x14ac:dyDescent="0.25">
      <c r="A232">
        <v>1519662</v>
      </c>
      <c r="B232" t="s">
        <v>294</v>
      </c>
      <c r="C232" t="s">
        <v>306</v>
      </c>
      <c r="D232" t="s">
        <v>598</v>
      </c>
      <c r="F232" t="s">
        <v>623</v>
      </c>
      <c r="G232" t="s">
        <v>598</v>
      </c>
      <c r="H232" s="147">
        <v>40484</v>
      </c>
      <c r="I232" t="s">
        <v>971</v>
      </c>
      <c r="J232" t="s">
        <v>959</v>
      </c>
      <c r="K232" t="s">
        <v>972</v>
      </c>
      <c r="L232" t="s">
        <v>1194</v>
      </c>
      <c r="M232" t="s">
        <v>349</v>
      </c>
    </row>
    <row r="233" spans="1:13" x14ac:dyDescent="0.25">
      <c r="A233">
        <v>1519877</v>
      </c>
      <c r="B233" t="s">
        <v>409</v>
      </c>
      <c r="C233" t="s">
        <v>418</v>
      </c>
      <c r="D233" t="s">
        <v>686</v>
      </c>
      <c r="F233" t="s">
        <v>618</v>
      </c>
      <c r="G233" t="s">
        <v>686</v>
      </c>
      <c r="H233" s="147">
        <v>28062</v>
      </c>
      <c r="I233" t="s">
        <v>1003</v>
      </c>
      <c r="J233" t="s">
        <v>975</v>
      </c>
      <c r="K233" t="s">
        <v>1121</v>
      </c>
      <c r="L233" t="s">
        <v>1255</v>
      </c>
      <c r="M233" t="s">
        <v>349</v>
      </c>
    </row>
    <row r="234" spans="1:13" x14ac:dyDescent="0.25">
      <c r="A234">
        <v>1520404</v>
      </c>
      <c r="B234" t="s">
        <v>294</v>
      </c>
      <c r="C234" t="s">
        <v>306</v>
      </c>
      <c r="D234" t="s">
        <v>450</v>
      </c>
      <c r="F234" t="s">
        <v>451</v>
      </c>
      <c r="G234" t="s">
        <v>450</v>
      </c>
      <c r="H234" s="147">
        <v>40498</v>
      </c>
      <c r="I234" t="s">
        <v>964</v>
      </c>
      <c r="J234" t="s">
        <v>959</v>
      </c>
      <c r="K234" t="s">
        <v>972</v>
      </c>
      <c r="L234" t="s">
        <v>1078</v>
      </c>
      <c r="M234" t="s">
        <v>349</v>
      </c>
    </row>
    <row r="235" spans="1:13" x14ac:dyDescent="0.25">
      <c r="A235">
        <v>1521405</v>
      </c>
      <c r="B235" t="s">
        <v>294</v>
      </c>
      <c r="C235" t="s">
        <v>306</v>
      </c>
      <c r="D235" t="s">
        <v>1529</v>
      </c>
      <c r="F235" t="s">
        <v>1507</v>
      </c>
      <c r="G235" t="s">
        <v>1529</v>
      </c>
      <c r="H235" s="147">
        <v>40919</v>
      </c>
      <c r="I235" t="s">
        <v>959</v>
      </c>
      <c r="J235" t="s">
        <v>965</v>
      </c>
      <c r="K235" t="s">
        <v>1005</v>
      </c>
      <c r="L235" t="s">
        <v>1530</v>
      </c>
      <c r="M235" t="s">
        <v>349</v>
      </c>
    </row>
    <row r="236" spans="1:13" x14ac:dyDescent="0.25">
      <c r="A236">
        <v>1523505</v>
      </c>
      <c r="B236" t="s">
        <v>294</v>
      </c>
      <c r="C236" t="s">
        <v>295</v>
      </c>
      <c r="D236" t="s">
        <v>772</v>
      </c>
      <c r="F236" t="s">
        <v>764</v>
      </c>
      <c r="H236" s="147">
        <v>41809</v>
      </c>
      <c r="I236" t="s">
        <v>974</v>
      </c>
      <c r="J236" t="s">
        <v>962</v>
      </c>
      <c r="K236" t="s">
        <v>1021</v>
      </c>
      <c r="L236" t="s">
        <v>1325</v>
      </c>
      <c r="M236" t="s">
        <v>301</v>
      </c>
    </row>
    <row r="237" spans="1:13" x14ac:dyDescent="0.25">
      <c r="A237">
        <v>1523515</v>
      </c>
      <c r="B237" t="s">
        <v>294</v>
      </c>
      <c r="C237" t="s">
        <v>306</v>
      </c>
      <c r="D237" t="s">
        <v>328</v>
      </c>
      <c r="F237" t="s">
        <v>346</v>
      </c>
      <c r="G237" t="s">
        <v>328</v>
      </c>
      <c r="H237" s="147">
        <v>40541</v>
      </c>
      <c r="I237" t="s">
        <v>1003</v>
      </c>
      <c r="J237" t="s">
        <v>956</v>
      </c>
      <c r="K237" t="s">
        <v>972</v>
      </c>
      <c r="L237" t="s">
        <v>1004</v>
      </c>
      <c r="M237" t="s">
        <v>349</v>
      </c>
    </row>
    <row r="238" spans="1:13" x14ac:dyDescent="0.25">
      <c r="A238">
        <v>1524219</v>
      </c>
      <c r="B238" t="s">
        <v>340</v>
      </c>
      <c r="C238" t="s">
        <v>295</v>
      </c>
      <c r="D238" t="s">
        <v>404</v>
      </c>
      <c r="F238" t="s">
        <v>1531</v>
      </c>
      <c r="G238" t="s">
        <v>404</v>
      </c>
      <c r="H238" s="147">
        <v>40456</v>
      </c>
      <c r="I238" t="s">
        <v>979</v>
      </c>
      <c r="J238" t="s">
        <v>975</v>
      </c>
      <c r="K238" t="s">
        <v>972</v>
      </c>
      <c r="L238" t="s">
        <v>1532</v>
      </c>
      <c r="M238" t="s">
        <v>301</v>
      </c>
    </row>
    <row r="239" spans="1:13" x14ac:dyDescent="0.25">
      <c r="A239">
        <v>1526428</v>
      </c>
      <c r="B239" t="s">
        <v>294</v>
      </c>
      <c r="C239" t="s">
        <v>295</v>
      </c>
      <c r="D239" t="s">
        <v>783</v>
      </c>
      <c r="F239" t="s">
        <v>1454</v>
      </c>
      <c r="G239" t="s">
        <v>783</v>
      </c>
      <c r="H239" s="147">
        <v>41300</v>
      </c>
      <c r="I239" t="s">
        <v>978</v>
      </c>
      <c r="J239" t="s">
        <v>965</v>
      </c>
      <c r="K239" t="s">
        <v>994</v>
      </c>
      <c r="L239" t="s">
        <v>1533</v>
      </c>
      <c r="M239" t="s">
        <v>301</v>
      </c>
    </row>
    <row r="240" spans="1:13" x14ac:dyDescent="0.25">
      <c r="A240">
        <v>1527400</v>
      </c>
      <c r="B240" t="s">
        <v>409</v>
      </c>
      <c r="C240" t="s">
        <v>306</v>
      </c>
      <c r="D240" t="s">
        <v>687</v>
      </c>
      <c r="F240" t="s">
        <v>688</v>
      </c>
      <c r="H240" s="147">
        <v>29794</v>
      </c>
      <c r="I240" t="s">
        <v>1020</v>
      </c>
      <c r="J240" t="s">
        <v>1009</v>
      </c>
      <c r="K240" t="s">
        <v>1256</v>
      </c>
      <c r="L240" t="s">
        <v>1257</v>
      </c>
      <c r="M240" t="s">
        <v>349</v>
      </c>
    </row>
    <row r="241" spans="1:13" x14ac:dyDescent="0.25">
      <c r="A241">
        <v>1527564</v>
      </c>
      <c r="B241" t="s">
        <v>294</v>
      </c>
      <c r="C241" t="s">
        <v>306</v>
      </c>
      <c r="D241" t="s">
        <v>624</v>
      </c>
      <c r="F241" t="s">
        <v>625</v>
      </c>
      <c r="G241" t="s">
        <v>624</v>
      </c>
      <c r="H241" s="147">
        <v>40494</v>
      </c>
      <c r="I241" t="s">
        <v>956</v>
      </c>
      <c r="J241" t="s">
        <v>959</v>
      </c>
      <c r="K241" t="s">
        <v>972</v>
      </c>
      <c r="L241" t="s">
        <v>1195</v>
      </c>
      <c r="M241" t="s">
        <v>349</v>
      </c>
    </row>
    <row r="242" spans="1:13" x14ac:dyDescent="0.25">
      <c r="A242">
        <v>1527570</v>
      </c>
      <c r="B242" t="s">
        <v>294</v>
      </c>
      <c r="C242" t="s">
        <v>295</v>
      </c>
      <c r="D242" t="s">
        <v>511</v>
      </c>
      <c r="F242" t="s">
        <v>626</v>
      </c>
      <c r="G242" t="s">
        <v>511</v>
      </c>
      <c r="H242" s="147">
        <v>40240</v>
      </c>
      <c r="I242" t="s">
        <v>986</v>
      </c>
      <c r="J242" t="s">
        <v>986</v>
      </c>
      <c r="K242" t="s">
        <v>972</v>
      </c>
      <c r="L242" t="s">
        <v>1196</v>
      </c>
      <c r="M242" t="s">
        <v>301</v>
      </c>
    </row>
    <row r="243" spans="1:13" x14ac:dyDescent="0.25">
      <c r="A243">
        <v>1527960</v>
      </c>
      <c r="B243" t="s">
        <v>340</v>
      </c>
      <c r="C243" t="s">
        <v>295</v>
      </c>
      <c r="D243" t="s">
        <v>422</v>
      </c>
      <c r="F243" t="s">
        <v>652</v>
      </c>
      <c r="G243" t="s">
        <v>422</v>
      </c>
      <c r="H243" s="147">
        <v>40988</v>
      </c>
      <c r="I243" t="s">
        <v>985</v>
      </c>
      <c r="J243" t="s">
        <v>986</v>
      </c>
      <c r="K243" t="s">
        <v>1005</v>
      </c>
      <c r="L243" t="s">
        <v>1215</v>
      </c>
      <c r="M243" t="s">
        <v>301</v>
      </c>
    </row>
    <row r="244" spans="1:13" x14ac:dyDescent="0.25">
      <c r="A244">
        <v>1529787</v>
      </c>
      <c r="B244" t="s">
        <v>409</v>
      </c>
      <c r="C244" t="s">
        <v>306</v>
      </c>
      <c r="D244" t="s">
        <v>646</v>
      </c>
      <c r="E244" t="s">
        <v>396</v>
      </c>
      <c r="F244" t="s">
        <v>545</v>
      </c>
      <c r="G244" t="s">
        <v>646</v>
      </c>
      <c r="H244" s="147">
        <v>25346</v>
      </c>
      <c r="I244" t="s">
        <v>982</v>
      </c>
      <c r="J244" t="s">
        <v>979</v>
      </c>
      <c r="K244" t="s">
        <v>1056</v>
      </c>
      <c r="L244" t="s">
        <v>1326</v>
      </c>
      <c r="M244" t="s">
        <v>349</v>
      </c>
    </row>
    <row r="245" spans="1:13" x14ac:dyDescent="0.25">
      <c r="A245">
        <v>1530160</v>
      </c>
      <c r="B245" t="s">
        <v>409</v>
      </c>
      <c r="C245" t="s">
        <v>418</v>
      </c>
      <c r="D245" t="s">
        <v>1534</v>
      </c>
      <c r="F245" t="s">
        <v>1517</v>
      </c>
      <c r="G245" t="s">
        <v>1534</v>
      </c>
      <c r="H245" s="147">
        <v>28564</v>
      </c>
      <c r="I245" t="s">
        <v>1071</v>
      </c>
      <c r="J245" t="s">
        <v>986</v>
      </c>
      <c r="K245" t="s">
        <v>1127</v>
      </c>
      <c r="L245" t="s">
        <v>1535</v>
      </c>
      <c r="M245" t="s">
        <v>349</v>
      </c>
    </row>
    <row r="246" spans="1:13" x14ac:dyDescent="0.25">
      <c r="A246">
        <v>1548425</v>
      </c>
      <c r="B246" t="s">
        <v>340</v>
      </c>
      <c r="C246" t="s">
        <v>306</v>
      </c>
      <c r="D246" t="s">
        <v>309</v>
      </c>
      <c r="F246" t="s">
        <v>1461</v>
      </c>
      <c r="G246" t="s">
        <v>309</v>
      </c>
      <c r="H246" s="147">
        <v>40843</v>
      </c>
      <c r="I246" t="s">
        <v>1020</v>
      </c>
      <c r="J246" t="s">
        <v>975</v>
      </c>
      <c r="K246" t="s">
        <v>980</v>
      </c>
      <c r="L246" t="s">
        <v>1536</v>
      </c>
      <c r="M246" t="s">
        <v>349</v>
      </c>
    </row>
    <row r="247" spans="1:13" x14ac:dyDescent="0.25">
      <c r="A247">
        <v>1572861</v>
      </c>
      <c r="B247" t="s">
        <v>294</v>
      </c>
      <c r="C247" t="s">
        <v>295</v>
      </c>
      <c r="D247" t="s">
        <v>332</v>
      </c>
      <c r="F247" t="s">
        <v>1537</v>
      </c>
      <c r="G247" t="s">
        <v>332</v>
      </c>
      <c r="H247" s="147">
        <v>41574</v>
      </c>
      <c r="I247" t="s">
        <v>1020</v>
      </c>
      <c r="J247" t="s">
        <v>975</v>
      </c>
      <c r="K247" t="s">
        <v>994</v>
      </c>
      <c r="L247" t="s">
        <v>1538</v>
      </c>
      <c r="M247" t="s">
        <v>301</v>
      </c>
    </row>
    <row r="248" spans="1:13" x14ac:dyDescent="0.25">
      <c r="A248">
        <v>1572863</v>
      </c>
      <c r="B248" t="s">
        <v>294</v>
      </c>
      <c r="C248" t="s">
        <v>295</v>
      </c>
      <c r="D248" t="s">
        <v>1539</v>
      </c>
      <c r="F248" t="s">
        <v>1540</v>
      </c>
      <c r="G248" t="s">
        <v>1539</v>
      </c>
      <c r="H248" s="147">
        <v>41221</v>
      </c>
      <c r="I248" t="s">
        <v>951</v>
      </c>
      <c r="J248" t="s">
        <v>959</v>
      </c>
      <c r="K248" t="s">
        <v>1005</v>
      </c>
      <c r="L248" t="s">
        <v>1541</v>
      </c>
      <c r="M248" t="s">
        <v>301</v>
      </c>
    </row>
    <row r="249" spans="1:13" x14ac:dyDescent="0.25">
      <c r="A249">
        <v>1576305</v>
      </c>
      <c r="B249" t="s">
        <v>340</v>
      </c>
      <c r="C249" t="s">
        <v>295</v>
      </c>
      <c r="D249" t="s">
        <v>452</v>
      </c>
      <c r="F249" t="s">
        <v>453</v>
      </c>
      <c r="H249" s="147">
        <v>40906</v>
      </c>
      <c r="I249" t="s">
        <v>1003</v>
      </c>
      <c r="J249" t="s">
        <v>956</v>
      </c>
      <c r="K249" t="s">
        <v>980</v>
      </c>
      <c r="L249" t="s">
        <v>1079</v>
      </c>
      <c r="M249" t="s">
        <v>301</v>
      </c>
    </row>
    <row r="250" spans="1:13" x14ac:dyDescent="0.25">
      <c r="A250">
        <v>1579151</v>
      </c>
      <c r="B250" t="s">
        <v>340</v>
      </c>
      <c r="C250" t="s">
        <v>295</v>
      </c>
      <c r="D250" t="s">
        <v>1543</v>
      </c>
      <c r="F250" t="s">
        <v>1544</v>
      </c>
      <c r="G250" t="s">
        <v>1543</v>
      </c>
      <c r="H250" s="147">
        <v>40210</v>
      </c>
      <c r="I250" t="s">
        <v>965</v>
      </c>
      <c r="J250" t="s">
        <v>971</v>
      </c>
      <c r="K250" t="s">
        <v>972</v>
      </c>
      <c r="L250" t="s">
        <v>1545</v>
      </c>
      <c r="M250" t="s">
        <v>301</v>
      </c>
    </row>
    <row r="251" spans="1:13" x14ac:dyDescent="0.25">
      <c r="A251">
        <v>1578638</v>
      </c>
      <c r="B251" t="s">
        <v>340</v>
      </c>
      <c r="C251" t="s">
        <v>306</v>
      </c>
      <c r="D251" t="s">
        <v>347</v>
      </c>
      <c r="F251" t="s">
        <v>316</v>
      </c>
      <c r="G251" t="s">
        <v>347</v>
      </c>
      <c r="H251" s="147">
        <v>40910</v>
      </c>
      <c r="I251" t="s">
        <v>971</v>
      </c>
      <c r="J251" t="s">
        <v>965</v>
      </c>
      <c r="K251" t="s">
        <v>1005</v>
      </c>
      <c r="L251" t="s">
        <v>1006</v>
      </c>
      <c r="M251" t="s">
        <v>349</v>
      </c>
    </row>
    <row r="252" spans="1:13" x14ac:dyDescent="0.25">
      <c r="A252">
        <v>1576399</v>
      </c>
      <c r="B252" t="s">
        <v>294</v>
      </c>
      <c r="C252" t="s">
        <v>295</v>
      </c>
      <c r="D252" t="s">
        <v>567</v>
      </c>
      <c r="F252" t="s">
        <v>919</v>
      </c>
      <c r="G252" t="s">
        <v>567</v>
      </c>
      <c r="H252" s="147">
        <v>41123</v>
      </c>
      <c r="I252" t="s">
        <v>971</v>
      </c>
      <c r="J252" t="s">
        <v>951</v>
      </c>
      <c r="K252" t="s">
        <v>1005</v>
      </c>
      <c r="L252" t="s">
        <v>1542</v>
      </c>
      <c r="M252" t="s">
        <v>301</v>
      </c>
    </row>
    <row r="253" spans="1:13" x14ac:dyDescent="0.25">
      <c r="A253">
        <v>1578375</v>
      </c>
      <c r="B253" t="s">
        <v>340</v>
      </c>
      <c r="C253" t="s">
        <v>295</v>
      </c>
      <c r="D253" t="s">
        <v>653</v>
      </c>
      <c r="F253" t="s">
        <v>654</v>
      </c>
      <c r="H253" s="147">
        <v>40666</v>
      </c>
      <c r="I253" t="s">
        <v>986</v>
      </c>
      <c r="J253" t="s">
        <v>979</v>
      </c>
      <c r="K253" t="s">
        <v>980</v>
      </c>
      <c r="L253" t="s">
        <v>1216</v>
      </c>
      <c r="M253" t="s">
        <v>301</v>
      </c>
    </row>
    <row r="254" spans="1:13" x14ac:dyDescent="0.25">
      <c r="A254">
        <v>1579594</v>
      </c>
      <c r="B254" t="s">
        <v>294</v>
      </c>
      <c r="C254" t="s">
        <v>295</v>
      </c>
      <c r="D254" t="s">
        <v>459</v>
      </c>
      <c r="F254" t="s">
        <v>460</v>
      </c>
      <c r="H254" s="147">
        <v>40820</v>
      </c>
      <c r="I254" t="s">
        <v>952</v>
      </c>
      <c r="J254" t="s">
        <v>975</v>
      </c>
      <c r="K254" t="s">
        <v>980</v>
      </c>
      <c r="L254" t="s">
        <v>1083</v>
      </c>
      <c r="M254" t="s">
        <v>301</v>
      </c>
    </row>
    <row r="255" spans="1:13" x14ac:dyDescent="0.25">
      <c r="A255">
        <v>1579155</v>
      </c>
      <c r="B255" t="s">
        <v>340</v>
      </c>
      <c r="C255" t="s">
        <v>295</v>
      </c>
      <c r="D255" t="s">
        <v>354</v>
      </c>
      <c r="F255" t="s">
        <v>417</v>
      </c>
      <c r="G255" t="s">
        <v>354</v>
      </c>
      <c r="H255" s="147">
        <v>40128</v>
      </c>
      <c r="I255" t="s">
        <v>959</v>
      </c>
      <c r="J255" t="s">
        <v>959</v>
      </c>
      <c r="K255" t="s">
        <v>966</v>
      </c>
      <c r="L255" t="s">
        <v>1546</v>
      </c>
      <c r="M255" t="s">
        <v>301</v>
      </c>
    </row>
    <row r="256" spans="1:13" x14ac:dyDescent="0.25">
      <c r="A256">
        <v>1579765</v>
      </c>
      <c r="B256" t="s">
        <v>294</v>
      </c>
      <c r="C256" t="s">
        <v>306</v>
      </c>
      <c r="D256" t="s">
        <v>348</v>
      </c>
      <c r="E256" t="s">
        <v>349</v>
      </c>
      <c r="F256" t="s">
        <v>350</v>
      </c>
      <c r="G256" t="s">
        <v>348</v>
      </c>
      <c r="H256" s="147">
        <v>40652</v>
      </c>
      <c r="I256" t="s">
        <v>974</v>
      </c>
      <c r="J256" t="s">
        <v>952</v>
      </c>
      <c r="K256" t="s">
        <v>980</v>
      </c>
      <c r="L256" t="s">
        <v>1007</v>
      </c>
      <c r="M256" t="s">
        <v>349</v>
      </c>
    </row>
    <row r="257" spans="1:13" x14ac:dyDescent="0.25">
      <c r="A257">
        <v>1579596</v>
      </c>
      <c r="B257" t="s">
        <v>294</v>
      </c>
      <c r="C257" t="s">
        <v>306</v>
      </c>
      <c r="D257" t="s">
        <v>461</v>
      </c>
      <c r="F257" t="s">
        <v>462</v>
      </c>
      <c r="H257" s="147">
        <v>41049</v>
      </c>
      <c r="I257" t="s">
        <v>985</v>
      </c>
      <c r="J257" t="s">
        <v>979</v>
      </c>
      <c r="K257" t="s">
        <v>1005</v>
      </c>
      <c r="L257" t="s">
        <v>1084</v>
      </c>
      <c r="M257" t="s">
        <v>349</v>
      </c>
    </row>
    <row r="258" spans="1:13" x14ac:dyDescent="0.25">
      <c r="A258">
        <v>1579591</v>
      </c>
      <c r="B258" t="s">
        <v>294</v>
      </c>
      <c r="C258" t="s">
        <v>295</v>
      </c>
      <c r="D258" t="s">
        <v>456</v>
      </c>
      <c r="F258" t="s">
        <v>457</v>
      </c>
      <c r="G258" t="s">
        <v>458</v>
      </c>
      <c r="H258" s="147">
        <v>40657</v>
      </c>
      <c r="I258" t="s">
        <v>1080</v>
      </c>
      <c r="J258" t="s">
        <v>952</v>
      </c>
      <c r="K258" t="s">
        <v>980</v>
      </c>
      <c r="L258" t="s">
        <v>1082</v>
      </c>
      <c r="M258" t="s">
        <v>301</v>
      </c>
    </row>
    <row r="259" spans="1:13" x14ac:dyDescent="0.25">
      <c r="A259">
        <v>1579588</v>
      </c>
      <c r="B259" t="s">
        <v>294</v>
      </c>
      <c r="C259" t="s">
        <v>295</v>
      </c>
      <c r="D259" t="s">
        <v>454</v>
      </c>
      <c r="F259" t="s">
        <v>431</v>
      </c>
      <c r="G259" t="s">
        <v>455</v>
      </c>
      <c r="H259" s="147">
        <v>40901</v>
      </c>
      <c r="I259" t="s">
        <v>1080</v>
      </c>
      <c r="J259" t="s">
        <v>956</v>
      </c>
      <c r="K259" t="s">
        <v>980</v>
      </c>
      <c r="L259" t="s">
        <v>1081</v>
      </c>
      <c r="M259" t="s">
        <v>301</v>
      </c>
    </row>
    <row r="260" spans="1:13" x14ac:dyDescent="0.25">
      <c r="A260">
        <v>1579766</v>
      </c>
      <c r="B260" t="s">
        <v>294</v>
      </c>
      <c r="C260" t="s">
        <v>306</v>
      </c>
      <c r="D260" t="s">
        <v>317</v>
      </c>
      <c r="F260" t="s">
        <v>351</v>
      </c>
      <c r="G260" t="s">
        <v>317</v>
      </c>
      <c r="H260" s="147">
        <v>40615</v>
      </c>
      <c r="I260" t="s">
        <v>955</v>
      </c>
      <c r="J260" t="s">
        <v>986</v>
      </c>
      <c r="K260" t="s">
        <v>980</v>
      </c>
      <c r="L260" t="s">
        <v>1008</v>
      </c>
      <c r="M260" t="s">
        <v>349</v>
      </c>
    </row>
    <row r="261" spans="1:13" x14ac:dyDescent="0.25">
      <c r="A261">
        <v>1579768</v>
      </c>
      <c r="B261" t="s">
        <v>340</v>
      </c>
      <c r="C261" t="s">
        <v>306</v>
      </c>
      <c r="D261" t="s">
        <v>352</v>
      </c>
      <c r="F261" t="s">
        <v>342</v>
      </c>
      <c r="G261" t="s">
        <v>352</v>
      </c>
      <c r="H261" s="147">
        <v>41340</v>
      </c>
      <c r="I261" t="s">
        <v>1009</v>
      </c>
      <c r="J261" t="s">
        <v>986</v>
      </c>
      <c r="K261" t="s">
        <v>994</v>
      </c>
      <c r="L261" t="s">
        <v>1010</v>
      </c>
      <c r="M261" t="s">
        <v>349</v>
      </c>
    </row>
    <row r="262" spans="1:13" x14ac:dyDescent="0.25">
      <c r="A262">
        <v>1579769</v>
      </c>
      <c r="B262" t="s">
        <v>340</v>
      </c>
      <c r="C262" t="s">
        <v>295</v>
      </c>
      <c r="D262" t="s">
        <v>353</v>
      </c>
      <c r="F262" t="s">
        <v>323</v>
      </c>
      <c r="G262" t="s">
        <v>353</v>
      </c>
      <c r="H262" s="147">
        <v>27562</v>
      </c>
      <c r="I262" t="s">
        <v>1011</v>
      </c>
      <c r="J262" t="s">
        <v>962</v>
      </c>
      <c r="K262" t="s">
        <v>1012</v>
      </c>
      <c r="L262" t="s">
        <v>1013</v>
      </c>
      <c r="M262" t="s">
        <v>301</v>
      </c>
    </row>
    <row r="263" spans="1:13" x14ac:dyDescent="0.25">
      <c r="A263">
        <v>1580118</v>
      </c>
      <c r="B263" t="s">
        <v>409</v>
      </c>
      <c r="C263" t="s">
        <v>418</v>
      </c>
      <c r="D263" t="s">
        <v>1547</v>
      </c>
      <c r="E263" t="s">
        <v>497</v>
      </c>
      <c r="F263" t="s">
        <v>1444</v>
      </c>
      <c r="G263" t="s">
        <v>1548</v>
      </c>
      <c r="H263" s="147">
        <v>27715</v>
      </c>
      <c r="I263" t="s">
        <v>1011</v>
      </c>
      <c r="J263" t="s">
        <v>959</v>
      </c>
      <c r="K263" t="s">
        <v>1012</v>
      </c>
      <c r="L263" t="s">
        <v>1549</v>
      </c>
      <c r="M263" t="s">
        <v>349</v>
      </c>
    </row>
    <row r="264" spans="1:13" x14ac:dyDescent="0.25">
      <c r="A264">
        <v>1584663</v>
      </c>
      <c r="B264" t="s">
        <v>294</v>
      </c>
      <c r="C264" t="s">
        <v>295</v>
      </c>
      <c r="D264" t="s">
        <v>916</v>
      </c>
      <c r="F264" t="s">
        <v>1550</v>
      </c>
      <c r="G264" t="s">
        <v>916</v>
      </c>
      <c r="H264" s="147">
        <v>41046</v>
      </c>
      <c r="I264" t="s">
        <v>1011</v>
      </c>
      <c r="J264" t="s">
        <v>979</v>
      </c>
      <c r="K264" t="s">
        <v>1005</v>
      </c>
      <c r="L264" t="s">
        <v>1551</v>
      </c>
      <c r="M264" t="s">
        <v>301</v>
      </c>
    </row>
    <row r="265" spans="1:13" x14ac:dyDescent="0.25">
      <c r="A265">
        <v>1584664</v>
      </c>
      <c r="B265" t="s">
        <v>340</v>
      </c>
      <c r="C265" t="s">
        <v>295</v>
      </c>
      <c r="D265" t="s">
        <v>393</v>
      </c>
      <c r="F265" t="s">
        <v>1435</v>
      </c>
      <c r="G265" t="s">
        <v>393</v>
      </c>
      <c r="H265" s="147">
        <v>40734</v>
      </c>
      <c r="I265" t="s">
        <v>975</v>
      </c>
      <c r="J265" t="s">
        <v>1009</v>
      </c>
      <c r="K265" t="s">
        <v>980</v>
      </c>
      <c r="L265" t="s">
        <v>1552</v>
      </c>
      <c r="M265" t="s">
        <v>301</v>
      </c>
    </row>
    <row r="266" spans="1:13" x14ac:dyDescent="0.25">
      <c r="A266">
        <v>1587280</v>
      </c>
      <c r="B266" t="s">
        <v>294</v>
      </c>
      <c r="C266" t="s">
        <v>306</v>
      </c>
      <c r="D266" t="s">
        <v>773</v>
      </c>
      <c r="F266" t="s">
        <v>774</v>
      </c>
      <c r="G266" t="s">
        <v>773</v>
      </c>
      <c r="H266" s="147">
        <v>40854</v>
      </c>
      <c r="I266" t="s">
        <v>1009</v>
      </c>
      <c r="J266" t="s">
        <v>959</v>
      </c>
      <c r="K266" t="s">
        <v>980</v>
      </c>
      <c r="L266" t="s">
        <v>1327</v>
      </c>
      <c r="M266" t="s">
        <v>349</v>
      </c>
    </row>
    <row r="267" spans="1:13" x14ac:dyDescent="0.25">
      <c r="A267">
        <v>1596110</v>
      </c>
      <c r="B267" t="s">
        <v>294</v>
      </c>
      <c r="C267" t="s">
        <v>295</v>
      </c>
      <c r="D267" t="s">
        <v>404</v>
      </c>
      <c r="F267" t="s">
        <v>627</v>
      </c>
      <c r="H267" s="147">
        <v>41037</v>
      </c>
      <c r="I267" t="s">
        <v>951</v>
      </c>
      <c r="J267" t="s">
        <v>979</v>
      </c>
      <c r="K267" t="s">
        <v>1005</v>
      </c>
      <c r="L267" t="s">
        <v>1197</v>
      </c>
      <c r="M267" t="s">
        <v>301</v>
      </c>
    </row>
    <row r="268" spans="1:13" x14ac:dyDescent="0.25">
      <c r="A268">
        <v>1597171</v>
      </c>
      <c r="B268" t="s">
        <v>340</v>
      </c>
      <c r="C268" t="s">
        <v>306</v>
      </c>
      <c r="D268" t="s">
        <v>775</v>
      </c>
      <c r="F268" t="s">
        <v>776</v>
      </c>
      <c r="H268" s="147">
        <v>40132</v>
      </c>
      <c r="I268" t="s">
        <v>1071</v>
      </c>
      <c r="J268" t="s">
        <v>959</v>
      </c>
      <c r="K268" t="s">
        <v>966</v>
      </c>
      <c r="L268" t="s">
        <v>1328</v>
      </c>
      <c r="M268" t="s">
        <v>349</v>
      </c>
    </row>
    <row r="269" spans="1:13" x14ac:dyDescent="0.25">
      <c r="A269">
        <v>1597173</v>
      </c>
      <c r="B269" t="s">
        <v>340</v>
      </c>
      <c r="C269" t="s">
        <v>306</v>
      </c>
      <c r="D269" t="s">
        <v>777</v>
      </c>
      <c r="F269" t="s">
        <v>727</v>
      </c>
      <c r="H269" s="147">
        <v>41005</v>
      </c>
      <c r="I269" t="s">
        <v>962</v>
      </c>
      <c r="J269" t="s">
        <v>952</v>
      </c>
      <c r="K269" t="s">
        <v>1005</v>
      </c>
      <c r="L269" t="s">
        <v>1329</v>
      </c>
      <c r="M269" t="s">
        <v>349</v>
      </c>
    </row>
    <row r="270" spans="1:13" x14ac:dyDescent="0.25">
      <c r="A270">
        <v>1597174</v>
      </c>
      <c r="B270" t="s">
        <v>294</v>
      </c>
      <c r="C270" t="s">
        <v>306</v>
      </c>
      <c r="D270" t="s">
        <v>532</v>
      </c>
      <c r="F270" t="s">
        <v>778</v>
      </c>
      <c r="H270" s="147">
        <v>40241</v>
      </c>
      <c r="I270" t="s">
        <v>952</v>
      </c>
      <c r="J270" t="s">
        <v>986</v>
      </c>
      <c r="K270" t="s">
        <v>972</v>
      </c>
      <c r="L270" t="s">
        <v>1330</v>
      </c>
      <c r="M270" t="s">
        <v>349</v>
      </c>
    </row>
    <row r="271" spans="1:13" x14ac:dyDescent="0.25">
      <c r="A271">
        <v>1597175</v>
      </c>
      <c r="B271" t="s">
        <v>294</v>
      </c>
      <c r="C271" t="s">
        <v>295</v>
      </c>
      <c r="D271" t="s">
        <v>779</v>
      </c>
      <c r="E271" t="s">
        <v>780</v>
      </c>
      <c r="F271" t="s">
        <v>781</v>
      </c>
      <c r="G271" t="s">
        <v>779</v>
      </c>
      <c r="H271" s="147">
        <v>40765</v>
      </c>
      <c r="I271" t="s">
        <v>975</v>
      </c>
      <c r="J271" t="s">
        <v>951</v>
      </c>
      <c r="K271" t="s">
        <v>980</v>
      </c>
      <c r="L271" t="s">
        <v>1331</v>
      </c>
      <c r="M271" t="s">
        <v>301</v>
      </c>
    </row>
    <row r="272" spans="1:13" x14ac:dyDescent="0.25">
      <c r="A272">
        <v>1597176</v>
      </c>
      <c r="B272" t="s">
        <v>340</v>
      </c>
      <c r="C272" t="s">
        <v>295</v>
      </c>
      <c r="D272" t="s">
        <v>511</v>
      </c>
      <c r="F272" t="s">
        <v>782</v>
      </c>
      <c r="H272" s="147">
        <v>40558</v>
      </c>
      <c r="I272" t="s">
        <v>1071</v>
      </c>
      <c r="J272" t="s">
        <v>965</v>
      </c>
      <c r="K272" t="s">
        <v>980</v>
      </c>
      <c r="L272" t="s">
        <v>1332</v>
      </c>
      <c r="M272" t="s">
        <v>301</v>
      </c>
    </row>
    <row r="273" spans="1:13" x14ac:dyDescent="0.25">
      <c r="A273">
        <v>1600171</v>
      </c>
      <c r="B273" t="s">
        <v>340</v>
      </c>
      <c r="C273" t="s">
        <v>295</v>
      </c>
      <c r="D273" t="s">
        <v>783</v>
      </c>
      <c r="F273" t="s">
        <v>784</v>
      </c>
      <c r="G273" t="s">
        <v>783</v>
      </c>
      <c r="H273" s="147">
        <v>40992</v>
      </c>
      <c r="I273" t="s">
        <v>1080</v>
      </c>
      <c r="J273" t="s">
        <v>986</v>
      </c>
      <c r="K273" t="s">
        <v>1005</v>
      </c>
      <c r="L273" t="s">
        <v>1333</v>
      </c>
      <c r="M273" t="s">
        <v>301</v>
      </c>
    </row>
    <row r="274" spans="1:13" x14ac:dyDescent="0.25">
      <c r="A274">
        <v>1602736</v>
      </c>
      <c r="B274" t="s">
        <v>294</v>
      </c>
      <c r="C274" t="s">
        <v>306</v>
      </c>
      <c r="D274" t="s">
        <v>785</v>
      </c>
      <c r="F274" t="s">
        <v>786</v>
      </c>
      <c r="H274" s="147">
        <v>40364</v>
      </c>
      <c r="I274" t="s">
        <v>979</v>
      </c>
      <c r="J274" t="s">
        <v>1009</v>
      </c>
      <c r="K274" t="s">
        <v>972</v>
      </c>
      <c r="L274" t="s">
        <v>1334</v>
      </c>
      <c r="M274" t="s">
        <v>349</v>
      </c>
    </row>
    <row r="275" spans="1:13" x14ac:dyDescent="0.25">
      <c r="A275">
        <v>1603093</v>
      </c>
      <c r="B275" t="s">
        <v>294</v>
      </c>
      <c r="C275" t="s">
        <v>295</v>
      </c>
      <c r="D275" t="s">
        <v>354</v>
      </c>
      <c r="F275" t="s">
        <v>355</v>
      </c>
      <c r="G275" t="s">
        <v>354</v>
      </c>
      <c r="H275" s="147">
        <v>41505</v>
      </c>
      <c r="I275" t="s">
        <v>974</v>
      </c>
      <c r="J275" t="s">
        <v>951</v>
      </c>
      <c r="K275" t="s">
        <v>994</v>
      </c>
      <c r="L275" t="s">
        <v>1014</v>
      </c>
      <c r="M275" t="s">
        <v>301</v>
      </c>
    </row>
    <row r="276" spans="1:13" x14ac:dyDescent="0.25">
      <c r="A276">
        <v>1603094</v>
      </c>
      <c r="B276" t="s">
        <v>294</v>
      </c>
      <c r="C276" t="s">
        <v>295</v>
      </c>
      <c r="D276" t="s">
        <v>356</v>
      </c>
      <c r="E276" t="s">
        <v>357</v>
      </c>
      <c r="F276" t="s">
        <v>355</v>
      </c>
      <c r="G276" t="s">
        <v>356</v>
      </c>
      <c r="H276" s="147">
        <v>40857</v>
      </c>
      <c r="I276" t="s">
        <v>975</v>
      </c>
      <c r="J276" t="s">
        <v>959</v>
      </c>
      <c r="K276" t="s">
        <v>980</v>
      </c>
      <c r="L276" t="s">
        <v>1015</v>
      </c>
      <c r="M276" t="s">
        <v>301</v>
      </c>
    </row>
    <row r="277" spans="1:13" x14ac:dyDescent="0.25">
      <c r="A277">
        <v>1608819</v>
      </c>
      <c r="B277" t="s">
        <v>294</v>
      </c>
      <c r="C277" t="s">
        <v>295</v>
      </c>
      <c r="D277" t="s">
        <v>422</v>
      </c>
      <c r="F277" t="s">
        <v>787</v>
      </c>
      <c r="G277" t="s">
        <v>422</v>
      </c>
      <c r="H277" s="147">
        <v>41641</v>
      </c>
      <c r="I277" t="s">
        <v>971</v>
      </c>
      <c r="J277" t="s">
        <v>965</v>
      </c>
      <c r="K277" t="s">
        <v>1021</v>
      </c>
      <c r="L277" t="s">
        <v>1335</v>
      </c>
      <c r="M277" t="s">
        <v>301</v>
      </c>
    </row>
    <row r="278" spans="1:13" x14ac:dyDescent="0.25">
      <c r="A278">
        <v>1608826</v>
      </c>
      <c r="B278" t="s">
        <v>340</v>
      </c>
      <c r="C278" t="s">
        <v>295</v>
      </c>
      <c r="D278" t="s">
        <v>573</v>
      </c>
      <c r="E278" t="s">
        <v>522</v>
      </c>
      <c r="F278" t="s">
        <v>435</v>
      </c>
      <c r="H278" s="147">
        <v>40096</v>
      </c>
      <c r="I278" t="s">
        <v>975</v>
      </c>
      <c r="J278" t="s">
        <v>975</v>
      </c>
      <c r="K278" t="s">
        <v>966</v>
      </c>
      <c r="L278" t="s">
        <v>1336</v>
      </c>
      <c r="M278" t="s">
        <v>301</v>
      </c>
    </row>
    <row r="279" spans="1:13" x14ac:dyDescent="0.25">
      <c r="A279">
        <v>1608830</v>
      </c>
      <c r="B279" t="s">
        <v>294</v>
      </c>
      <c r="C279" t="s">
        <v>306</v>
      </c>
      <c r="D279" t="s">
        <v>741</v>
      </c>
      <c r="F279" t="s">
        <v>788</v>
      </c>
      <c r="G279" t="s">
        <v>741</v>
      </c>
      <c r="H279" s="147">
        <v>40866</v>
      </c>
      <c r="I279" t="s">
        <v>974</v>
      </c>
      <c r="J279" t="s">
        <v>959</v>
      </c>
      <c r="K279" t="s">
        <v>980</v>
      </c>
      <c r="L279" t="s">
        <v>1337</v>
      </c>
      <c r="M279" t="s">
        <v>349</v>
      </c>
    </row>
    <row r="280" spans="1:13" x14ac:dyDescent="0.25">
      <c r="A280">
        <v>1608834</v>
      </c>
      <c r="B280" t="s">
        <v>340</v>
      </c>
      <c r="C280" t="s">
        <v>306</v>
      </c>
      <c r="D280" t="s">
        <v>317</v>
      </c>
      <c r="F280" t="s">
        <v>789</v>
      </c>
      <c r="G280" t="s">
        <v>317</v>
      </c>
      <c r="H280" s="147">
        <v>41819</v>
      </c>
      <c r="I280" t="s">
        <v>1003</v>
      </c>
      <c r="J280" t="s">
        <v>962</v>
      </c>
      <c r="K280" t="s">
        <v>1021</v>
      </c>
      <c r="L280" t="s">
        <v>1338</v>
      </c>
      <c r="M280" t="s">
        <v>349</v>
      </c>
    </row>
    <row r="281" spans="1:13" x14ac:dyDescent="0.25">
      <c r="A281">
        <v>1610432</v>
      </c>
      <c r="B281" t="s">
        <v>340</v>
      </c>
      <c r="C281" t="s">
        <v>306</v>
      </c>
      <c r="D281" t="s">
        <v>358</v>
      </c>
      <c r="F281" t="s">
        <v>359</v>
      </c>
      <c r="G281" t="s">
        <v>358</v>
      </c>
      <c r="H281" s="147">
        <v>41191</v>
      </c>
      <c r="I281" t="s">
        <v>983</v>
      </c>
      <c r="J281" t="s">
        <v>975</v>
      </c>
      <c r="K281" t="s">
        <v>1005</v>
      </c>
      <c r="L281" t="s">
        <v>1016</v>
      </c>
      <c r="M281" t="s">
        <v>349</v>
      </c>
    </row>
    <row r="282" spans="1:13" x14ac:dyDescent="0.25">
      <c r="A282">
        <v>1610438</v>
      </c>
      <c r="B282" t="s">
        <v>340</v>
      </c>
      <c r="C282" t="s">
        <v>295</v>
      </c>
      <c r="D282" t="s">
        <v>360</v>
      </c>
      <c r="F282" t="s">
        <v>361</v>
      </c>
      <c r="G282" t="s">
        <v>360</v>
      </c>
      <c r="H282" s="147">
        <v>41407</v>
      </c>
      <c r="I282" t="s">
        <v>955</v>
      </c>
      <c r="J282" t="s">
        <v>979</v>
      </c>
      <c r="K282" t="s">
        <v>994</v>
      </c>
      <c r="L282" t="s">
        <v>1017</v>
      </c>
      <c r="M282" t="s">
        <v>301</v>
      </c>
    </row>
    <row r="283" spans="1:13" x14ac:dyDescent="0.25">
      <c r="A283">
        <v>1615944</v>
      </c>
      <c r="B283" t="s">
        <v>340</v>
      </c>
      <c r="C283" t="s">
        <v>295</v>
      </c>
      <c r="D283" t="s">
        <v>362</v>
      </c>
      <c r="E283" t="s">
        <v>363</v>
      </c>
      <c r="F283" t="s">
        <v>310</v>
      </c>
      <c r="G283" t="s">
        <v>362</v>
      </c>
      <c r="H283" s="147">
        <v>42144</v>
      </c>
      <c r="I283" t="s">
        <v>985</v>
      </c>
      <c r="J283" t="s">
        <v>979</v>
      </c>
      <c r="K283" t="s">
        <v>1018</v>
      </c>
      <c r="L283" t="s">
        <v>1019</v>
      </c>
      <c r="M283" t="s">
        <v>301</v>
      </c>
    </row>
    <row r="284" spans="1:13" x14ac:dyDescent="0.25">
      <c r="A284">
        <v>1616275</v>
      </c>
      <c r="B284" t="s">
        <v>294</v>
      </c>
      <c r="C284" t="s">
        <v>295</v>
      </c>
      <c r="D284" t="s">
        <v>932</v>
      </c>
      <c r="F284" t="s">
        <v>931</v>
      </c>
      <c r="G284" t="s">
        <v>932</v>
      </c>
      <c r="H284" s="147">
        <v>41227</v>
      </c>
      <c r="I284" t="s">
        <v>1025</v>
      </c>
      <c r="J284" t="s">
        <v>959</v>
      </c>
      <c r="K284" t="s">
        <v>1005</v>
      </c>
      <c r="L284" t="s">
        <v>1553</v>
      </c>
      <c r="M284" t="s">
        <v>301</v>
      </c>
    </row>
    <row r="285" spans="1:13" x14ac:dyDescent="0.25">
      <c r="A285">
        <v>1617235</v>
      </c>
      <c r="B285" t="s">
        <v>294</v>
      </c>
      <c r="C285" t="s">
        <v>306</v>
      </c>
      <c r="D285" t="s">
        <v>463</v>
      </c>
      <c r="F285" t="s">
        <v>464</v>
      </c>
      <c r="H285" s="147">
        <v>40772</v>
      </c>
      <c r="I285" t="s">
        <v>1011</v>
      </c>
      <c r="J285" t="s">
        <v>951</v>
      </c>
      <c r="K285" t="s">
        <v>980</v>
      </c>
      <c r="L285" t="s">
        <v>1085</v>
      </c>
      <c r="M285" t="s">
        <v>349</v>
      </c>
    </row>
    <row r="286" spans="1:13" x14ac:dyDescent="0.25">
      <c r="A286">
        <v>1617239</v>
      </c>
      <c r="B286" t="s">
        <v>409</v>
      </c>
      <c r="C286" t="s">
        <v>295</v>
      </c>
      <c r="D286" t="s">
        <v>465</v>
      </c>
      <c r="E286" t="s">
        <v>396</v>
      </c>
      <c r="F286" t="s">
        <v>466</v>
      </c>
      <c r="G286" t="s">
        <v>465</v>
      </c>
      <c r="H286" s="147">
        <v>27614</v>
      </c>
      <c r="I286" t="s">
        <v>951</v>
      </c>
      <c r="J286" t="s">
        <v>951</v>
      </c>
      <c r="K286" t="s">
        <v>1012</v>
      </c>
      <c r="L286" t="s">
        <v>1086</v>
      </c>
      <c r="M286" t="s">
        <v>301</v>
      </c>
    </row>
    <row r="287" spans="1:13" x14ac:dyDescent="0.25">
      <c r="A287">
        <v>1617885</v>
      </c>
      <c r="B287" t="s">
        <v>340</v>
      </c>
      <c r="C287" t="s">
        <v>306</v>
      </c>
      <c r="D287" t="s">
        <v>790</v>
      </c>
      <c r="E287" t="s">
        <v>791</v>
      </c>
      <c r="F287" t="s">
        <v>792</v>
      </c>
      <c r="G287" t="s">
        <v>790</v>
      </c>
      <c r="H287" s="147">
        <v>40489</v>
      </c>
      <c r="I287" t="s">
        <v>1009</v>
      </c>
      <c r="J287" t="s">
        <v>959</v>
      </c>
      <c r="K287" t="s">
        <v>972</v>
      </c>
      <c r="L287" t="s">
        <v>1179</v>
      </c>
      <c r="M287" t="s">
        <v>349</v>
      </c>
    </row>
    <row r="288" spans="1:13" x14ac:dyDescent="0.25">
      <c r="A288">
        <v>1617886</v>
      </c>
      <c r="B288" t="s">
        <v>340</v>
      </c>
      <c r="C288" t="s">
        <v>295</v>
      </c>
      <c r="D288" t="s">
        <v>793</v>
      </c>
      <c r="E288" t="s">
        <v>794</v>
      </c>
      <c r="F288" t="s">
        <v>792</v>
      </c>
      <c r="H288" s="147">
        <v>41837</v>
      </c>
      <c r="I288" t="s">
        <v>1011</v>
      </c>
      <c r="J288" t="s">
        <v>1009</v>
      </c>
      <c r="K288" t="s">
        <v>1021</v>
      </c>
      <c r="L288" t="s">
        <v>1339</v>
      </c>
      <c r="M288" t="s">
        <v>301</v>
      </c>
    </row>
    <row r="289" spans="1:13" x14ac:dyDescent="0.25">
      <c r="A289">
        <v>1624097</v>
      </c>
      <c r="B289" t="s">
        <v>294</v>
      </c>
      <c r="C289" t="s">
        <v>295</v>
      </c>
      <c r="D289" t="s">
        <v>467</v>
      </c>
      <c r="E289" t="s">
        <v>468</v>
      </c>
      <c r="F289" t="s">
        <v>395</v>
      </c>
      <c r="H289" s="147">
        <v>40804</v>
      </c>
      <c r="I289" t="s">
        <v>970</v>
      </c>
      <c r="J289" t="s">
        <v>983</v>
      </c>
      <c r="K289" t="s">
        <v>980</v>
      </c>
      <c r="L289" t="s">
        <v>1087</v>
      </c>
      <c r="M289" t="s">
        <v>301</v>
      </c>
    </row>
    <row r="290" spans="1:13" x14ac:dyDescent="0.25">
      <c r="A290">
        <v>1624098</v>
      </c>
      <c r="B290" t="s">
        <v>294</v>
      </c>
      <c r="C290" t="s">
        <v>295</v>
      </c>
      <c r="D290" t="s">
        <v>386</v>
      </c>
      <c r="E290" t="s">
        <v>297</v>
      </c>
      <c r="F290" t="s">
        <v>469</v>
      </c>
      <c r="H290" s="147">
        <v>40348</v>
      </c>
      <c r="I290" t="s">
        <v>974</v>
      </c>
      <c r="J290" t="s">
        <v>962</v>
      </c>
      <c r="K290" t="s">
        <v>972</v>
      </c>
      <c r="L290" t="s">
        <v>1088</v>
      </c>
      <c r="M290" t="s">
        <v>301</v>
      </c>
    </row>
    <row r="291" spans="1:13" x14ac:dyDescent="0.25">
      <c r="A291">
        <v>1624358</v>
      </c>
      <c r="B291" t="s">
        <v>294</v>
      </c>
      <c r="C291" t="s">
        <v>306</v>
      </c>
      <c r="D291" t="s">
        <v>327</v>
      </c>
      <c r="F291" t="s">
        <v>628</v>
      </c>
      <c r="G291" t="s">
        <v>327</v>
      </c>
      <c r="H291" s="147">
        <v>40564</v>
      </c>
      <c r="I291" t="s">
        <v>1039</v>
      </c>
      <c r="J291" t="s">
        <v>965</v>
      </c>
      <c r="K291" t="s">
        <v>980</v>
      </c>
      <c r="L291" t="s">
        <v>1198</v>
      </c>
      <c r="M291" t="s">
        <v>349</v>
      </c>
    </row>
    <row r="292" spans="1:13" x14ac:dyDescent="0.25">
      <c r="A292">
        <v>1624359</v>
      </c>
      <c r="B292" t="s">
        <v>294</v>
      </c>
      <c r="C292" t="s">
        <v>295</v>
      </c>
      <c r="D292" t="s">
        <v>629</v>
      </c>
      <c r="F292" t="s">
        <v>630</v>
      </c>
      <c r="G292" t="s">
        <v>629</v>
      </c>
      <c r="H292" s="147">
        <v>40989</v>
      </c>
      <c r="I292" t="s">
        <v>1039</v>
      </c>
      <c r="J292" t="s">
        <v>986</v>
      </c>
      <c r="K292" t="s">
        <v>1005</v>
      </c>
      <c r="L292" t="s">
        <v>1199</v>
      </c>
      <c r="M292" t="s">
        <v>301</v>
      </c>
    </row>
    <row r="293" spans="1:13" x14ac:dyDescent="0.25">
      <c r="A293">
        <v>1624360</v>
      </c>
      <c r="B293" t="s">
        <v>294</v>
      </c>
      <c r="C293" t="s">
        <v>306</v>
      </c>
      <c r="D293" t="s">
        <v>631</v>
      </c>
      <c r="F293" t="s">
        <v>632</v>
      </c>
      <c r="G293" t="s">
        <v>631</v>
      </c>
      <c r="H293" s="147">
        <v>41201</v>
      </c>
      <c r="I293" t="s">
        <v>974</v>
      </c>
      <c r="J293" t="s">
        <v>975</v>
      </c>
      <c r="K293" t="s">
        <v>1005</v>
      </c>
      <c r="L293" t="s">
        <v>1200</v>
      </c>
      <c r="M293" t="s">
        <v>349</v>
      </c>
    </row>
    <row r="294" spans="1:13" x14ac:dyDescent="0.25">
      <c r="A294">
        <v>1624536</v>
      </c>
      <c r="B294" t="s">
        <v>294</v>
      </c>
      <c r="C294" t="s">
        <v>306</v>
      </c>
      <c r="D294" t="s">
        <v>633</v>
      </c>
      <c r="F294" t="s">
        <v>634</v>
      </c>
      <c r="G294" t="s">
        <v>633</v>
      </c>
      <c r="H294" s="147">
        <v>40997</v>
      </c>
      <c r="I294" t="s">
        <v>1003</v>
      </c>
      <c r="J294" t="s">
        <v>986</v>
      </c>
      <c r="K294" t="s">
        <v>1005</v>
      </c>
      <c r="L294" t="s">
        <v>1201</v>
      </c>
      <c r="M294" t="s">
        <v>349</v>
      </c>
    </row>
    <row r="295" spans="1:13" x14ac:dyDescent="0.25">
      <c r="A295">
        <v>1624680</v>
      </c>
      <c r="B295" t="s">
        <v>340</v>
      </c>
      <c r="C295" t="s">
        <v>295</v>
      </c>
      <c r="D295" t="s">
        <v>772</v>
      </c>
      <c r="F295" t="s">
        <v>1531</v>
      </c>
      <c r="G295" t="s">
        <v>772</v>
      </c>
      <c r="H295" s="147">
        <v>41245</v>
      </c>
      <c r="I295" t="s">
        <v>971</v>
      </c>
      <c r="J295" t="s">
        <v>956</v>
      </c>
      <c r="K295" t="s">
        <v>1005</v>
      </c>
      <c r="L295" t="s">
        <v>1554</v>
      </c>
      <c r="M295" t="s">
        <v>301</v>
      </c>
    </row>
    <row r="296" spans="1:13" x14ac:dyDescent="0.25">
      <c r="A296">
        <v>1625927</v>
      </c>
      <c r="B296" t="s">
        <v>340</v>
      </c>
      <c r="C296" t="s">
        <v>295</v>
      </c>
      <c r="D296" t="s">
        <v>1555</v>
      </c>
      <c r="F296" t="s">
        <v>1556</v>
      </c>
      <c r="G296" t="s">
        <v>1555</v>
      </c>
      <c r="H296" s="147">
        <v>41008</v>
      </c>
      <c r="I296" t="s">
        <v>983</v>
      </c>
      <c r="J296" t="s">
        <v>952</v>
      </c>
      <c r="K296" t="s">
        <v>1005</v>
      </c>
      <c r="L296" t="s">
        <v>1557</v>
      </c>
      <c r="M296" t="s">
        <v>301</v>
      </c>
    </row>
    <row r="297" spans="1:13" x14ac:dyDescent="0.25">
      <c r="A297">
        <v>1625928</v>
      </c>
      <c r="B297" t="s">
        <v>340</v>
      </c>
      <c r="C297" t="s">
        <v>295</v>
      </c>
      <c r="D297" t="s">
        <v>549</v>
      </c>
      <c r="F297" t="s">
        <v>1556</v>
      </c>
      <c r="G297" t="s">
        <v>549</v>
      </c>
      <c r="H297" s="147">
        <v>40090</v>
      </c>
      <c r="I297" t="s">
        <v>952</v>
      </c>
      <c r="J297" t="s">
        <v>975</v>
      </c>
      <c r="K297" t="s">
        <v>966</v>
      </c>
      <c r="L297" t="s">
        <v>1558</v>
      </c>
      <c r="M297" t="s">
        <v>301</v>
      </c>
    </row>
    <row r="298" spans="1:13" x14ac:dyDescent="0.25">
      <c r="A298">
        <v>1625929</v>
      </c>
      <c r="B298" t="s">
        <v>340</v>
      </c>
      <c r="C298" t="s">
        <v>306</v>
      </c>
      <c r="D298" t="s">
        <v>1559</v>
      </c>
      <c r="F298" t="s">
        <v>1560</v>
      </c>
      <c r="G298" t="s">
        <v>1559</v>
      </c>
      <c r="H298" s="147">
        <v>41238</v>
      </c>
      <c r="I298" t="s">
        <v>1063</v>
      </c>
      <c r="J298" t="s">
        <v>959</v>
      </c>
      <c r="K298" t="s">
        <v>1005</v>
      </c>
      <c r="L298" t="s">
        <v>1561</v>
      </c>
      <c r="M298" t="s">
        <v>349</v>
      </c>
    </row>
    <row r="299" spans="1:13" x14ac:dyDescent="0.25">
      <c r="A299">
        <v>1627910</v>
      </c>
      <c r="B299" t="s">
        <v>294</v>
      </c>
      <c r="C299" t="s">
        <v>306</v>
      </c>
      <c r="D299" t="s">
        <v>635</v>
      </c>
      <c r="F299" t="s">
        <v>636</v>
      </c>
      <c r="G299" t="s">
        <v>635</v>
      </c>
      <c r="H299" s="147">
        <v>40690</v>
      </c>
      <c r="I299" t="s">
        <v>1020</v>
      </c>
      <c r="J299" t="s">
        <v>979</v>
      </c>
      <c r="K299" t="s">
        <v>980</v>
      </c>
      <c r="L299" t="s">
        <v>1202</v>
      </c>
      <c r="M299" t="s">
        <v>349</v>
      </c>
    </row>
    <row r="300" spans="1:13" x14ac:dyDescent="0.25">
      <c r="A300">
        <v>1627911</v>
      </c>
      <c r="B300" t="s">
        <v>294</v>
      </c>
      <c r="C300" t="s">
        <v>306</v>
      </c>
      <c r="D300" t="s">
        <v>637</v>
      </c>
      <c r="F300" t="s">
        <v>636</v>
      </c>
      <c r="G300" t="s">
        <v>637</v>
      </c>
      <c r="H300" s="147">
        <v>41325</v>
      </c>
      <c r="I300" t="s">
        <v>985</v>
      </c>
      <c r="J300" t="s">
        <v>971</v>
      </c>
      <c r="K300" t="s">
        <v>994</v>
      </c>
      <c r="L300" t="s">
        <v>1203</v>
      </c>
      <c r="M300" t="s">
        <v>349</v>
      </c>
    </row>
    <row r="301" spans="1:13" x14ac:dyDescent="0.25">
      <c r="A301">
        <v>1627912</v>
      </c>
      <c r="B301" t="s">
        <v>294</v>
      </c>
      <c r="C301" t="s">
        <v>295</v>
      </c>
      <c r="D301" t="s">
        <v>332</v>
      </c>
      <c r="F301" t="s">
        <v>638</v>
      </c>
      <c r="G301" t="s">
        <v>332</v>
      </c>
      <c r="H301" s="147">
        <v>41203</v>
      </c>
      <c r="I301" t="s">
        <v>1039</v>
      </c>
      <c r="J301" t="s">
        <v>975</v>
      </c>
      <c r="K301" t="s">
        <v>1005</v>
      </c>
      <c r="L301" t="s">
        <v>1204</v>
      </c>
      <c r="M301" t="s">
        <v>301</v>
      </c>
    </row>
    <row r="302" spans="1:13" x14ac:dyDescent="0.25">
      <c r="A302">
        <v>1631974</v>
      </c>
      <c r="B302" t="s">
        <v>409</v>
      </c>
      <c r="C302" t="s">
        <v>295</v>
      </c>
      <c r="D302" t="s">
        <v>353</v>
      </c>
      <c r="F302" t="s">
        <v>795</v>
      </c>
      <c r="H302" s="147">
        <v>29131</v>
      </c>
      <c r="I302" t="s">
        <v>986</v>
      </c>
      <c r="J302" t="s">
        <v>975</v>
      </c>
      <c r="K302" t="s">
        <v>1105</v>
      </c>
      <c r="L302" t="s">
        <v>1340</v>
      </c>
      <c r="M302" t="s">
        <v>301</v>
      </c>
    </row>
    <row r="303" spans="1:13" x14ac:dyDescent="0.25">
      <c r="A303">
        <v>1631975</v>
      </c>
      <c r="B303" t="s">
        <v>340</v>
      </c>
      <c r="C303" t="s">
        <v>306</v>
      </c>
      <c r="D303" t="s">
        <v>327</v>
      </c>
      <c r="F303" t="s">
        <v>796</v>
      </c>
      <c r="G303" t="s">
        <v>327</v>
      </c>
      <c r="H303" s="147">
        <v>40248</v>
      </c>
      <c r="I303" t="s">
        <v>959</v>
      </c>
      <c r="J303" t="s">
        <v>986</v>
      </c>
      <c r="K303" t="s">
        <v>972</v>
      </c>
      <c r="L303" t="s">
        <v>1341</v>
      </c>
      <c r="M303" t="s">
        <v>349</v>
      </c>
    </row>
    <row r="304" spans="1:13" x14ac:dyDescent="0.25">
      <c r="A304">
        <v>1631976</v>
      </c>
      <c r="B304" t="s">
        <v>294</v>
      </c>
      <c r="C304" t="s">
        <v>306</v>
      </c>
      <c r="D304" t="s">
        <v>426</v>
      </c>
      <c r="F304" t="s">
        <v>435</v>
      </c>
      <c r="G304" t="s">
        <v>426</v>
      </c>
      <c r="H304" s="147">
        <v>40614</v>
      </c>
      <c r="I304" t="s">
        <v>956</v>
      </c>
      <c r="J304" t="s">
        <v>986</v>
      </c>
      <c r="K304" t="s">
        <v>980</v>
      </c>
      <c r="L304" t="s">
        <v>1342</v>
      </c>
      <c r="M304" t="s">
        <v>349</v>
      </c>
    </row>
    <row r="305" spans="1:13" x14ac:dyDescent="0.25">
      <c r="A305">
        <v>1631977</v>
      </c>
      <c r="B305" t="s">
        <v>340</v>
      </c>
      <c r="C305" t="s">
        <v>306</v>
      </c>
      <c r="D305" t="s">
        <v>655</v>
      </c>
      <c r="F305" t="s">
        <v>601</v>
      </c>
      <c r="G305" t="s">
        <v>655</v>
      </c>
      <c r="H305" s="147">
        <v>42042</v>
      </c>
      <c r="I305" t="s">
        <v>1009</v>
      </c>
      <c r="J305" t="s">
        <v>971</v>
      </c>
      <c r="K305" t="s">
        <v>1018</v>
      </c>
      <c r="L305" t="s">
        <v>1217</v>
      </c>
      <c r="M305" t="s">
        <v>349</v>
      </c>
    </row>
    <row r="306" spans="1:13" x14ac:dyDescent="0.25">
      <c r="A306">
        <v>1633532</v>
      </c>
      <c r="B306" t="s">
        <v>340</v>
      </c>
      <c r="C306" t="s">
        <v>306</v>
      </c>
      <c r="D306" t="s">
        <v>842</v>
      </c>
      <c r="F306" t="s">
        <v>470</v>
      </c>
      <c r="G306" t="s">
        <v>842</v>
      </c>
      <c r="H306" s="147">
        <v>40017</v>
      </c>
      <c r="I306" t="s">
        <v>982</v>
      </c>
      <c r="J306" t="s">
        <v>1009</v>
      </c>
      <c r="K306" t="s">
        <v>966</v>
      </c>
      <c r="L306" t="s">
        <v>1562</v>
      </c>
      <c r="M306" t="s">
        <v>349</v>
      </c>
    </row>
    <row r="307" spans="1:13" x14ac:dyDescent="0.25">
      <c r="A307">
        <v>1633533</v>
      </c>
      <c r="B307" t="s">
        <v>294</v>
      </c>
      <c r="C307" t="s">
        <v>306</v>
      </c>
      <c r="D307" t="s">
        <v>314</v>
      </c>
      <c r="E307" t="s">
        <v>491</v>
      </c>
      <c r="F307" t="s">
        <v>435</v>
      </c>
      <c r="G307" t="s">
        <v>314</v>
      </c>
      <c r="H307" s="147">
        <v>41050</v>
      </c>
      <c r="I307" t="s">
        <v>1039</v>
      </c>
      <c r="J307" t="s">
        <v>979</v>
      </c>
      <c r="K307" t="s">
        <v>1005</v>
      </c>
      <c r="L307" t="s">
        <v>1077</v>
      </c>
      <c r="M307" t="s">
        <v>349</v>
      </c>
    </row>
    <row r="308" spans="1:13" x14ac:dyDescent="0.25">
      <c r="A308">
        <v>1633534</v>
      </c>
      <c r="B308" t="s">
        <v>340</v>
      </c>
      <c r="C308" t="s">
        <v>295</v>
      </c>
      <c r="D308" t="s">
        <v>378</v>
      </c>
      <c r="F308" t="s">
        <v>470</v>
      </c>
      <c r="G308" t="s">
        <v>378</v>
      </c>
      <c r="H308" s="147">
        <v>40635</v>
      </c>
      <c r="I308" t="s">
        <v>971</v>
      </c>
      <c r="J308" t="s">
        <v>952</v>
      </c>
      <c r="K308" t="s">
        <v>980</v>
      </c>
      <c r="L308" t="s">
        <v>1563</v>
      </c>
      <c r="M308" t="s">
        <v>301</v>
      </c>
    </row>
    <row r="309" spans="1:13" x14ac:dyDescent="0.25">
      <c r="A309">
        <v>1633535</v>
      </c>
      <c r="B309" t="s">
        <v>294</v>
      </c>
      <c r="C309" t="s">
        <v>295</v>
      </c>
      <c r="D309" t="s">
        <v>1564</v>
      </c>
      <c r="F309" t="s">
        <v>1565</v>
      </c>
      <c r="G309" t="s">
        <v>1564</v>
      </c>
      <c r="H309" s="147">
        <v>40474</v>
      </c>
      <c r="I309" t="s">
        <v>982</v>
      </c>
      <c r="J309" t="s">
        <v>975</v>
      </c>
      <c r="K309" t="s">
        <v>972</v>
      </c>
      <c r="L309" t="s">
        <v>1566</v>
      </c>
      <c r="M309" t="s">
        <v>301</v>
      </c>
    </row>
    <row r="310" spans="1:13" x14ac:dyDescent="0.25">
      <c r="A310">
        <v>1633536</v>
      </c>
      <c r="B310" t="s">
        <v>340</v>
      </c>
      <c r="C310" t="s">
        <v>306</v>
      </c>
      <c r="D310" t="s">
        <v>321</v>
      </c>
      <c r="F310" t="s">
        <v>1488</v>
      </c>
      <c r="G310" t="s">
        <v>321</v>
      </c>
      <c r="H310" s="147">
        <v>41343</v>
      </c>
      <c r="I310" t="s">
        <v>975</v>
      </c>
      <c r="J310" t="s">
        <v>986</v>
      </c>
      <c r="K310" t="s">
        <v>994</v>
      </c>
      <c r="L310" t="s">
        <v>1567</v>
      </c>
      <c r="M310" t="s">
        <v>349</v>
      </c>
    </row>
    <row r="311" spans="1:13" x14ac:dyDescent="0.25">
      <c r="A311">
        <v>1633537</v>
      </c>
      <c r="B311" t="s">
        <v>340</v>
      </c>
      <c r="C311" t="s">
        <v>295</v>
      </c>
      <c r="D311" t="s">
        <v>309</v>
      </c>
      <c r="F311" t="s">
        <v>810</v>
      </c>
      <c r="G311" t="s">
        <v>309</v>
      </c>
      <c r="H311" s="147">
        <v>39878</v>
      </c>
      <c r="I311" t="s">
        <v>962</v>
      </c>
      <c r="J311" t="s">
        <v>986</v>
      </c>
      <c r="K311" t="s">
        <v>966</v>
      </c>
      <c r="L311" t="s">
        <v>1568</v>
      </c>
      <c r="M311" t="s">
        <v>301</v>
      </c>
    </row>
    <row r="312" spans="1:13" x14ac:dyDescent="0.25">
      <c r="A312">
        <v>1633538</v>
      </c>
      <c r="B312" t="s">
        <v>340</v>
      </c>
      <c r="C312" t="s">
        <v>295</v>
      </c>
      <c r="D312" t="s">
        <v>916</v>
      </c>
      <c r="F312" t="s">
        <v>1569</v>
      </c>
      <c r="G312" t="s">
        <v>916</v>
      </c>
      <c r="H312" s="147">
        <v>39980</v>
      </c>
      <c r="I312" t="s">
        <v>964</v>
      </c>
      <c r="J312" t="s">
        <v>962</v>
      </c>
      <c r="K312" t="s">
        <v>966</v>
      </c>
      <c r="L312" t="s">
        <v>1570</v>
      </c>
      <c r="M312" t="s">
        <v>301</v>
      </c>
    </row>
    <row r="313" spans="1:13" x14ac:dyDescent="0.25">
      <c r="A313">
        <v>1633539</v>
      </c>
      <c r="B313" t="s">
        <v>340</v>
      </c>
      <c r="C313" t="s">
        <v>306</v>
      </c>
      <c r="D313" t="s">
        <v>1571</v>
      </c>
      <c r="F313" t="s">
        <v>423</v>
      </c>
      <c r="G313" t="s">
        <v>1571</v>
      </c>
      <c r="H313" s="147">
        <v>40963</v>
      </c>
      <c r="I313" t="s">
        <v>1080</v>
      </c>
      <c r="J313" t="s">
        <v>971</v>
      </c>
      <c r="K313" t="s">
        <v>1005</v>
      </c>
      <c r="L313" t="s">
        <v>1572</v>
      </c>
      <c r="M313" t="s">
        <v>349</v>
      </c>
    </row>
    <row r="314" spans="1:13" x14ac:dyDescent="0.25">
      <c r="A314">
        <v>1633546</v>
      </c>
      <c r="B314" t="s">
        <v>340</v>
      </c>
      <c r="C314" t="s">
        <v>306</v>
      </c>
      <c r="D314" t="s">
        <v>816</v>
      </c>
      <c r="F314" t="s">
        <v>1573</v>
      </c>
      <c r="G314" t="s">
        <v>816</v>
      </c>
      <c r="H314" s="147">
        <v>40059</v>
      </c>
      <c r="I314" t="s">
        <v>986</v>
      </c>
      <c r="J314" t="s">
        <v>983</v>
      </c>
      <c r="K314" t="s">
        <v>966</v>
      </c>
      <c r="L314" t="s">
        <v>1574</v>
      </c>
      <c r="M314" t="s">
        <v>349</v>
      </c>
    </row>
    <row r="315" spans="1:13" x14ac:dyDescent="0.25">
      <c r="A315">
        <v>1636243</v>
      </c>
      <c r="B315" t="s">
        <v>340</v>
      </c>
      <c r="C315" t="s">
        <v>295</v>
      </c>
      <c r="D315" t="s">
        <v>1430</v>
      </c>
      <c r="F315" t="s">
        <v>365</v>
      </c>
      <c r="G315" t="s">
        <v>1430</v>
      </c>
      <c r="H315" s="147">
        <v>40997</v>
      </c>
      <c r="I315" s="146">
        <v>29</v>
      </c>
      <c r="J315" s="149" t="s">
        <v>986</v>
      </c>
      <c r="K315" s="146">
        <v>2012</v>
      </c>
      <c r="L315" s="150" t="s">
        <v>1201</v>
      </c>
      <c r="M315" t="s">
        <v>301</v>
      </c>
    </row>
    <row r="316" spans="1:13" x14ac:dyDescent="0.25">
      <c r="A316">
        <v>1636244</v>
      </c>
      <c r="B316" t="s">
        <v>340</v>
      </c>
      <c r="C316" t="s">
        <v>306</v>
      </c>
      <c r="D316" t="s">
        <v>364</v>
      </c>
      <c r="F316" t="s">
        <v>365</v>
      </c>
      <c r="G316" t="s">
        <v>364</v>
      </c>
      <c r="H316" s="147">
        <v>41786</v>
      </c>
      <c r="I316" t="s">
        <v>1020</v>
      </c>
      <c r="J316" t="s">
        <v>979</v>
      </c>
      <c r="K316" t="s">
        <v>1021</v>
      </c>
      <c r="L316" t="s">
        <v>1022</v>
      </c>
      <c r="M316" t="s">
        <v>349</v>
      </c>
    </row>
    <row r="317" spans="1:13" x14ac:dyDescent="0.25">
      <c r="A317">
        <v>1636309</v>
      </c>
      <c r="B317" t="s">
        <v>294</v>
      </c>
      <c r="C317" t="s">
        <v>306</v>
      </c>
      <c r="D317" t="s">
        <v>366</v>
      </c>
      <c r="F317" t="s">
        <v>367</v>
      </c>
      <c r="G317" t="s">
        <v>366</v>
      </c>
      <c r="H317" s="147">
        <v>41178</v>
      </c>
      <c r="I317" t="s">
        <v>978</v>
      </c>
      <c r="J317" t="s">
        <v>983</v>
      </c>
      <c r="K317" t="s">
        <v>1005</v>
      </c>
      <c r="L317" t="s">
        <v>1023</v>
      </c>
      <c r="M317" t="s">
        <v>349</v>
      </c>
    </row>
    <row r="318" spans="1:13" x14ac:dyDescent="0.25">
      <c r="A318">
        <v>1636310</v>
      </c>
      <c r="B318" t="s">
        <v>294</v>
      </c>
      <c r="C318" t="s">
        <v>306</v>
      </c>
      <c r="D318" t="s">
        <v>368</v>
      </c>
      <c r="F318" t="s">
        <v>369</v>
      </c>
      <c r="G318" t="s">
        <v>368</v>
      </c>
      <c r="H318" s="147">
        <v>41475</v>
      </c>
      <c r="I318" t="s">
        <v>985</v>
      </c>
      <c r="J318" t="s">
        <v>1009</v>
      </c>
      <c r="K318" t="s">
        <v>994</v>
      </c>
      <c r="L318" t="s">
        <v>1024</v>
      </c>
      <c r="M318" t="s">
        <v>349</v>
      </c>
    </row>
    <row r="319" spans="1:13" x14ac:dyDescent="0.25">
      <c r="A319">
        <v>1636311</v>
      </c>
      <c r="B319" t="s">
        <v>294</v>
      </c>
      <c r="C319" t="s">
        <v>306</v>
      </c>
      <c r="D319" t="s">
        <v>317</v>
      </c>
      <c r="F319" t="s">
        <v>346</v>
      </c>
      <c r="G319" t="s">
        <v>317</v>
      </c>
      <c r="H319" s="147">
        <v>41347</v>
      </c>
      <c r="I319" t="s">
        <v>1025</v>
      </c>
      <c r="J319" t="s">
        <v>986</v>
      </c>
      <c r="K319" t="s">
        <v>994</v>
      </c>
      <c r="L319" t="s">
        <v>1026</v>
      </c>
      <c r="M319" t="s">
        <v>349</v>
      </c>
    </row>
    <row r="320" spans="1:13" x14ac:dyDescent="0.25">
      <c r="A320">
        <v>1636316</v>
      </c>
      <c r="B320" t="s">
        <v>294</v>
      </c>
      <c r="C320" t="s">
        <v>306</v>
      </c>
      <c r="D320" t="s">
        <v>650</v>
      </c>
      <c r="F320" t="s">
        <v>910</v>
      </c>
      <c r="G320" t="s">
        <v>650</v>
      </c>
      <c r="H320" s="147">
        <v>41776</v>
      </c>
      <c r="I320" t="s">
        <v>1011</v>
      </c>
      <c r="J320" t="s">
        <v>979</v>
      </c>
      <c r="K320" t="s">
        <v>1021</v>
      </c>
      <c r="L320" t="s">
        <v>1387</v>
      </c>
      <c r="M320" t="s">
        <v>349</v>
      </c>
    </row>
    <row r="321" spans="1:13" x14ac:dyDescent="0.25">
      <c r="A321">
        <v>1638069</v>
      </c>
      <c r="B321" t="s">
        <v>340</v>
      </c>
      <c r="C321" t="s">
        <v>295</v>
      </c>
      <c r="D321" t="s">
        <v>656</v>
      </c>
      <c r="F321" t="s">
        <v>657</v>
      </c>
      <c r="G321" t="s">
        <v>656</v>
      </c>
      <c r="H321" s="147">
        <v>41449</v>
      </c>
      <c r="I321" t="s">
        <v>1080</v>
      </c>
      <c r="J321" t="s">
        <v>962</v>
      </c>
      <c r="K321" t="s">
        <v>994</v>
      </c>
      <c r="L321" t="s">
        <v>1218</v>
      </c>
      <c r="M321" t="s">
        <v>301</v>
      </c>
    </row>
    <row r="322" spans="1:13" x14ac:dyDescent="0.25">
      <c r="A322">
        <v>1640890</v>
      </c>
      <c r="B322" t="s">
        <v>294</v>
      </c>
      <c r="C322" t="s">
        <v>306</v>
      </c>
      <c r="D322" t="s">
        <v>328</v>
      </c>
      <c r="F322" t="s">
        <v>470</v>
      </c>
      <c r="G322" t="s">
        <v>471</v>
      </c>
      <c r="H322" s="147">
        <v>41012</v>
      </c>
      <c r="I322" t="s">
        <v>955</v>
      </c>
      <c r="J322" t="s">
        <v>952</v>
      </c>
      <c r="K322" t="s">
        <v>1005</v>
      </c>
      <c r="L322" t="s">
        <v>1089</v>
      </c>
      <c r="M322" t="s">
        <v>349</v>
      </c>
    </row>
    <row r="323" spans="1:13" x14ac:dyDescent="0.25">
      <c r="A323">
        <v>1640891</v>
      </c>
      <c r="B323" t="s">
        <v>294</v>
      </c>
      <c r="C323" t="s">
        <v>295</v>
      </c>
      <c r="D323" t="s">
        <v>472</v>
      </c>
      <c r="F323" t="s">
        <v>473</v>
      </c>
      <c r="G323" t="s">
        <v>472</v>
      </c>
      <c r="H323" s="147">
        <v>40899</v>
      </c>
      <c r="I323" t="s">
        <v>989</v>
      </c>
      <c r="J323" t="s">
        <v>956</v>
      </c>
      <c r="K323" t="s">
        <v>980</v>
      </c>
      <c r="L323" t="s">
        <v>1090</v>
      </c>
      <c r="M323" t="s">
        <v>301</v>
      </c>
    </row>
    <row r="324" spans="1:13" x14ac:dyDescent="0.25">
      <c r="A324">
        <v>1640892</v>
      </c>
      <c r="B324" t="s">
        <v>294</v>
      </c>
      <c r="C324" t="s">
        <v>295</v>
      </c>
      <c r="D324" t="s">
        <v>474</v>
      </c>
      <c r="E324" t="s">
        <v>475</v>
      </c>
      <c r="F324" t="s">
        <v>476</v>
      </c>
      <c r="G324" t="s">
        <v>477</v>
      </c>
      <c r="H324" s="147">
        <v>41502</v>
      </c>
      <c r="I324" t="s">
        <v>964</v>
      </c>
      <c r="J324" t="s">
        <v>951</v>
      </c>
      <c r="K324" t="s">
        <v>994</v>
      </c>
      <c r="L324" t="s">
        <v>1091</v>
      </c>
      <c r="M324" t="s">
        <v>301</v>
      </c>
    </row>
    <row r="325" spans="1:13" x14ac:dyDescent="0.25">
      <c r="A325">
        <v>1640894</v>
      </c>
      <c r="B325" t="s">
        <v>294</v>
      </c>
      <c r="C325" t="s">
        <v>306</v>
      </c>
      <c r="D325" t="s">
        <v>317</v>
      </c>
      <c r="E325" t="s">
        <v>478</v>
      </c>
      <c r="F325" t="s">
        <v>479</v>
      </c>
      <c r="H325" s="147">
        <v>41360</v>
      </c>
      <c r="I325" t="s">
        <v>1020</v>
      </c>
      <c r="J325" t="s">
        <v>986</v>
      </c>
      <c r="K325" t="s">
        <v>994</v>
      </c>
      <c r="L325" t="s">
        <v>1092</v>
      </c>
      <c r="M325" t="s">
        <v>349</v>
      </c>
    </row>
    <row r="326" spans="1:13" x14ac:dyDescent="0.25">
      <c r="A326">
        <v>1640895</v>
      </c>
      <c r="B326" t="s">
        <v>294</v>
      </c>
      <c r="C326" t="s">
        <v>295</v>
      </c>
      <c r="D326" t="s">
        <v>480</v>
      </c>
      <c r="E326" t="s">
        <v>396</v>
      </c>
      <c r="F326" t="s">
        <v>481</v>
      </c>
      <c r="G326" t="s">
        <v>480</v>
      </c>
      <c r="H326" s="147">
        <v>41446</v>
      </c>
      <c r="I326" t="s">
        <v>1039</v>
      </c>
      <c r="J326" t="s">
        <v>962</v>
      </c>
      <c r="K326" t="s">
        <v>994</v>
      </c>
      <c r="L326" t="s">
        <v>1093</v>
      </c>
      <c r="M326" t="s">
        <v>301</v>
      </c>
    </row>
    <row r="327" spans="1:13" x14ac:dyDescent="0.25">
      <c r="A327">
        <v>1640896</v>
      </c>
      <c r="B327" t="s">
        <v>294</v>
      </c>
      <c r="C327" t="s">
        <v>306</v>
      </c>
      <c r="D327" t="s">
        <v>482</v>
      </c>
      <c r="E327" t="s">
        <v>483</v>
      </c>
      <c r="F327" t="s">
        <v>466</v>
      </c>
      <c r="G327" t="s">
        <v>482</v>
      </c>
      <c r="H327" s="147">
        <v>40700</v>
      </c>
      <c r="I327" t="s">
        <v>962</v>
      </c>
      <c r="J327" t="s">
        <v>962</v>
      </c>
      <c r="K327" t="s">
        <v>980</v>
      </c>
      <c r="L327" t="s">
        <v>1094</v>
      </c>
      <c r="M327" t="s">
        <v>349</v>
      </c>
    </row>
    <row r="328" spans="1:13" x14ac:dyDescent="0.25">
      <c r="A328">
        <v>1640897</v>
      </c>
      <c r="B328" t="s">
        <v>294</v>
      </c>
      <c r="C328" t="s">
        <v>295</v>
      </c>
      <c r="D328" t="s">
        <v>332</v>
      </c>
      <c r="E328" t="s">
        <v>484</v>
      </c>
      <c r="F328" t="s">
        <v>485</v>
      </c>
      <c r="G328" t="s">
        <v>332</v>
      </c>
      <c r="H328" s="147">
        <v>41518</v>
      </c>
      <c r="I328" t="s">
        <v>965</v>
      </c>
      <c r="J328" t="s">
        <v>983</v>
      </c>
      <c r="K328" t="s">
        <v>994</v>
      </c>
      <c r="L328" t="s">
        <v>1095</v>
      </c>
      <c r="M328" t="s">
        <v>301</v>
      </c>
    </row>
    <row r="329" spans="1:13" x14ac:dyDescent="0.25">
      <c r="A329">
        <v>1640898</v>
      </c>
      <c r="B329" t="s">
        <v>294</v>
      </c>
      <c r="C329" t="s">
        <v>306</v>
      </c>
      <c r="D329" t="s">
        <v>486</v>
      </c>
      <c r="E329" t="s">
        <v>487</v>
      </c>
      <c r="F329" t="s">
        <v>488</v>
      </c>
      <c r="G329" t="s">
        <v>486</v>
      </c>
      <c r="H329" s="147">
        <v>41386</v>
      </c>
      <c r="I329" t="s">
        <v>989</v>
      </c>
      <c r="J329" t="s">
        <v>952</v>
      </c>
      <c r="K329" t="s">
        <v>994</v>
      </c>
      <c r="L329" t="s">
        <v>1096</v>
      </c>
      <c r="M329" t="s">
        <v>349</v>
      </c>
    </row>
    <row r="330" spans="1:13" x14ac:dyDescent="0.25">
      <c r="A330">
        <v>1642507</v>
      </c>
      <c r="B330" t="s">
        <v>340</v>
      </c>
      <c r="C330" t="s">
        <v>295</v>
      </c>
      <c r="D330" t="s">
        <v>395</v>
      </c>
      <c r="F330" t="s">
        <v>1575</v>
      </c>
      <c r="G330" t="s">
        <v>395</v>
      </c>
      <c r="H330" s="147">
        <v>41173</v>
      </c>
      <c r="I330" t="s">
        <v>1039</v>
      </c>
      <c r="J330" t="s">
        <v>983</v>
      </c>
      <c r="K330" t="s">
        <v>1005</v>
      </c>
      <c r="L330" t="s">
        <v>1576</v>
      </c>
      <c r="M330" t="s">
        <v>301</v>
      </c>
    </row>
    <row r="331" spans="1:13" x14ac:dyDescent="0.25">
      <c r="A331">
        <v>1642509</v>
      </c>
      <c r="B331" t="s">
        <v>294</v>
      </c>
      <c r="C331" t="s">
        <v>295</v>
      </c>
      <c r="D331" t="s">
        <v>1577</v>
      </c>
      <c r="F331" t="s">
        <v>1578</v>
      </c>
      <c r="G331" t="s">
        <v>1577</v>
      </c>
      <c r="H331" s="147">
        <v>40524</v>
      </c>
      <c r="I331" t="s">
        <v>956</v>
      </c>
      <c r="J331" t="s">
        <v>956</v>
      </c>
      <c r="K331" t="s">
        <v>972</v>
      </c>
      <c r="L331" t="s">
        <v>1579</v>
      </c>
      <c r="M331" t="s">
        <v>301</v>
      </c>
    </row>
    <row r="332" spans="1:13" x14ac:dyDescent="0.25">
      <c r="A332">
        <v>1642702</v>
      </c>
      <c r="B332" t="s">
        <v>340</v>
      </c>
      <c r="C332" t="s">
        <v>295</v>
      </c>
      <c r="D332" t="s">
        <v>548</v>
      </c>
      <c r="F332" t="s">
        <v>1580</v>
      </c>
      <c r="G332" t="s">
        <v>548</v>
      </c>
      <c r="H332" s="147">
        <v>40704</v>
      </c>
      <c r="I332" t="s">
        <v>975</v>
      </c>
      <c r="J332" t="s">
        <v>962</v>
      </c>
      <c r="K332" t="s">
        <v>980</v>
      </c>
      <c r="L332" t="s">
        <v>1581</v>
      </c>
      <c r="M332" t="s">
        <v>301</v>
      </c>
    </row>
    <row r="333" spans="1:13" x14ac:dyDescent="0.25">
      <c r="A333">
        <v>1643694</v>
      </c>
      <c r="B333" t="s">
        <v>294</v>
      </c>
      <c r="C333" t="s">
        <v>306</v>
      </c>
      <c r="D333" t="s">
        <v>489</v>
      </c>
      <c r="E333" t="s">
        <v>490</v>
      </c>
      <c r="F333" t="s">
        <v>466</v>
      </c>
      <c r="G333" t="s">
        <v>489</v>
      </c>
      <c r="H333" s="147">
        <v>42008</v>
      </c>
      <c r="I333" t="s">
        <v>952</v>
      </c>
      <c r="J333" t="s">
        <v>965</v>
      </c>
      <c r="K333" t="s">
        <v>1018</v>
      </c>
      <c r="L333" t="s">
        <v>1097</v>
      </c>
      <c r="M333" t="s">
        <v>349</v>
      </c>
    </row>
    <row r="334" spans="1:13" x14ac:dyDescent="0.25">
      <c r="A334">
        <v>1646183</v>
      </c>
      <c r="B334" t="s">
        <v>294</v>
      </c>
      <c r="C334" t="s">
        <v>306</v>
      </c>
      <c r="D334" t="s">
        <v>923</v>
      </c>
      <c r="F334" t="s">
        <v>922</v>
      </c>
      <c r="G334" t="s">
        <v>923</v>
      </c>
      <c r="H334" s="147">
        <v>41473</v>
      </c>
      <c r="I334" t="s">
        <v>970</v>
      </c>
      <c r="J334" t="s">
        <v>1009</v>
      </c>
      <c r="K334" t="s">
        <v>994</v>
      </c>
      <c r="L334" t="s">
        <v>1582</v>
      </c>
      <c r="M334" t="s">
        <v>349</v>
      </c>
    </row>
    <row r="335" spans="1:13" x14ac:dyDescent="0.25">
      <c r="A335">
        <v>1646219</v>
      </c>
      <c r="B335" t="s">
        <v>294</v>
      </c>
      <c r="C335" t="s">
        <v>299</v>
      </c>
      <c r="D335" t="s">
        <v>380</v>
      </c>
      <c r="E335" t="s">
        <v>491</v>
      </c>
      <c r="F335" t="s">
        <v>492</v>
      </c>
      <c r="G335" t="s">
        <v>428</v>
      </c>
      <c r="H335" s="147">
        <v>41060</v>
      </c>
      <c r="I335" t="s">
        <v>991</v>
      </c>
      <c r="J335" t="s">
        <v>979</v>
      </c>
      <c r="K335" t="s">
        <v>1005</v>
      </c>
      <c r="L335" t="s">
        <v>1098</v>
      </c>
      <c r="M335" t="s">
        <v>349</v>
      </c>
    </row>
    <row r="336" spans="1:13" x14ac:dyDescent="0.25">
      <c r="A336">
        <v>1646905</v>
      </c>
      <c r="B336" t="s">
        <v>294</v>
      </c>
      <c r="C336" t="s">
        <v>295</v>
      </c>
      <c r="D336" t="s">
        <v>404</v>
      </c>
      <c r="E336" t="s">
        <v>330</v>
      </c>
      <c r="F336" t="s">
        <v>406</v>
      </c>
      <c r="G336" t="s">
        <v>404</v>
      </c>
      <c r="H336" s="147">
        <v>41321</v>
      </c>
      <c r="I336" t="s">
        <v>964</v>
      </c>
      <c r="J336" t="s">
        <v>971</v>
      </c>
      <c r="K336" t="s">
        <v>994</v>
      </c>
      <c r="L336" t="s">
        <v>1099</v>
      </c>
      <c r="M336" t="s">
        <v>301</v>
      </c>
    </row>
    <row r="337" spans="1:13" x14ac:dyDescent="0.25">
      <c r="A337">
        <v>1647747</v>
      </c>
      <c r="B337" t="s">
        <v>340</v>
      </c>
      <c r="C337" t="s">
        <v>295</v>
      </c>
      <c r="D337" t="s">
        <v>477</v>
      </c>
      <c r="F337" t="s">
        <v>1497</v>
      </c>
      <c r="G337" t="s">
        <v>477</v>
      </c>
      <c r="H337" s="147">
        <v>41634</v>
      </c>
      <c r="I337" t="s">
        <v>978</v>
      </c>
      <c r="J337" t="s">
        <v>956</v>
      </c>
      <c r="K337" t="s">
        <v>994</v>
      </c>
      <c r="L337" t="s">
        <v>1583</v>
      </c>
      <c r="M337" t="s">
        <v>301</v>
      </c>
    </row>
    <row r="338" spans="1:13" x14ac:dyDescent="0.25">
      <c r="A338">
        <v>1648156</v>
      </c>
      <c r="B338" t="s">
        <v>294</v>
      </c>
      <c r="C338" t="s">
        <v>295</v>
      </c>
      <c r="D338" t="s">
        <v>639</v>
      </c>
      <c r="F338" t="s">
        <v>640</v>
      </c>
      <c r="H338" s="147">
        <v>41676</v>
      </c>
      <c r="I338" t="s">
        <v>962</v>
      </c>
      <c r="J338" t="s">
        <v>971</v>
      </c>
      <c r="K338" t="s">
        <v>1021</v>
      </c>
      <c r="L338" t="s">
        <v>1205</v>
      </c>
      <c r="M338" t="s">
        <v>301</v>
      </c>
    </row>
    <row r="339" spans="1:13" x14ac:dyDescent="0.25">
      <c r="A339">
        <v>1648248</v>
      </c>
      <c r="B339" t="s">
        <v>340</v>
      </c>
      <c r="C339" t="s">
        <v>295</v>
      </c>
      <c r="D339" t="s">
        <v>459</v>
      </c>
      <c r="F339" t="s">
        <v>605</v>
      </c>
      <c r="H339" s="147">
        <v>40983</v>
      </c>
      <c r="I339" t="s">
        <v>1071</v>
      </c>
      <c r="J339" t="s">
        <v>986</v>
      </c>
      <c r="K339" t="s">
        <v>1005</v>
      </c>
      <c r="L339" t="s">
        <v>1219</v>
      </c>
      <c r="M339" t="s">
        <v>301</v>
      </c>
    </row>
    <row r="340" spans="1:13" x14ac:dyDescent="0.25">
      <c r="A340">
        <v>1649026</v>
      </c>
      <c r="B340" t="s">
        <v>294</v>
      </c>
      <c r="C340" t="s">
        <v>295</v>
      </c>
      <c r="D340" t="s">
        <v>459</v>
      </c>
      <c r="F340" t="s">
        <v>623</v>
      </c>
      <c r="G340" t="s">
        <v>459</v>
      </c>
      <c r="H340" s="147">
        <v>41328</v>
      </c>
      <c r="I340" t="s">
        <v>982</v>
      </c>
      <c r="J340" t="s">
        <v>971</v>
      </c>
      <c r="K340" t="s">
        <v>994</v>
      </c>
      <c r="L340" t="s">
        <v>1206</v>
      </c>
      <c r="M340" t="s">
        <v>301</v>
      </c>
    </row>
    <row r="341" spans="1:13" x14ac:dyDescent="0.25">
      <c r="A341">
        <v>1649027</v>
      </c>
      <c r="B341" t="s">
        <v>340</v>
      </c>
      <c r="C341" t="s">
        <v>295</v>
      </c>
      <c r="D341" t="s">
        <v>639</v>
      </c>
      <c r="F341" t="s">
        <v>658</v>
      </c>
      <c r="G341" t="s">
        <v>639</v>
      </c>
      <c r="H341" s="147">
        <v>40839</v>
      </c>
      <c r="I341" t="s">
        <v>982</v>
      </c>
      <c r="J341" t="s">
        <v>975</v>
      </c>
      <c r="K341" t="s">
        <v>980</v>
      </c>
      <c r="L341" t="s">
        <v>1220</v>
      </c>
      <c r="M341" t="s">
        <v>301</v>
      </c>
    </row>
    <row r="342" spans="1:13" x14ac:dyDescent="0.25">
      <c r="A342">
        <v>1649028</v>
      </c>
      <c r="B342" t="s">
        <v>340</v>
      </c>
      <c r="C342" t="s">
        <v>295</v>
      </c>
      <c r="D342" t="s">
        <v>659</v>
      </c>
      <c r="F342" t="s">
        <v>614</v>
      </c>
      <c r="G342" t="s">
        <v>659</v>
      </c>
      <c r="H342" s="147">
        <v>41607</v>
      </c>
      <c r="I342" t="s">
        <v>1003</v>
      </c>
      <c r="J342" t="s">
        <v>959</v>
      </c>
      <c r="K342" t="s">
        <v>994</v>
      </c>
      <c r="L342" t="s">
        <v>1221</v>
      </c>
      <c r="M342" t="s">
        <v>301</v>
      </c>
    </row>
    <row r="343" spans="1:13" x14ac:dyDescent="0.25">
      <c r="A343">
        <v>1649674</v>
      </c>
      <c r="B343" t="s">
        <v>294</v>
      </c>
      <c r="C343" t="s">
        <v>306</v>
      </c>
      <c r="D343" t="s">
        <v>493</v>
      </c>
      <c r="F343" t="s">
        <v>462</v>
      </c>
      <c r="G343" t="s">
        <v>493</v>
      </c>
      <c r="H343" s="147">
        <v>41867</v>
      </c>
      <c r="I343" t="s">
        <v>964</v>
      </c>
      <c r="J343" t="s">
        <v>951</v>
      </c>
      <c r="K343" t="s">
        <v>1021</v>
      </c>
      <c r="L343" t="s">
        <v>1100</v>
      </c>
      <c r="M343" t="s">
        <v>349</v>
      </c>
    </row>
    <row r="344" spans="1:13" x14ac:dyDescent="0.25">
      <c r="A344">
        <v>1650139</v>
      </c>
      <c r="B344" t="s">
        <v>294</v>
      </c>
      <c r="C344" t="s">
        <v>295</v>
      </c>
      <c r="D344" t="s">
        <v>494</v>
      </c>
      <c r="F344" t="s">
        <v>495</v>
      </c>
      <c r="G344" t="s">
        <v>494</v>
      </c>
      <c r="H344" s="147">
        <v>41175</v>
      </c>
      <c r="I344" t="s">
        <v>982</v>
      </c>
      <c r="J344" t="s">
        <v>983</v>
      </c>
      <c r="K344" t="s">
        <v>1005</v>
      </c>
      <c r="L344" t="s">
        <v>1101</v>
      </c>
      <c r="M344" t="s">
        <v>301</v>
      </c>
    </row>
    <row r="345" spans="1:13" x14ac:dyDescent="0.25">
      <c r="A345">
        <v>1652845</v>
      </c>
      <c r="B345" t="s">
        <v>340</v>
      </c>
      <c r="C345" t="s">
        <v>295</v>
      </c>
      <c r="D345" t="s">
        <v>317</v>
      </c>
      <c r="F345" t="s">
        <v>632</v>
      </c>
      <c r="H345" s="147">
        <v>41918</v>
      </c>
      <c r="I345" t="s">
        <v>962</v>
      </c>
      <c r="J345" t="s">
        <v>975</v>
      </c>
      <c r="K345" t="s">
        <v>1021</v>
      </c>
      <c r="L345" t="s">
        <v>1222</v>
      </c>
      <c r="M345" t="s">
        <v>349</v>
      </c>
    </row>
    <row r="346" spans="1:13" x14ac:dyDescent="0.25">
      <c r="A346">
        <v>1654840</v>
      </c>
      <c r="B346" t="s">
        <v>340</v>
      </c>
      <c r="C346" t="s">
        <v>295</v>
      </c>
      <c r="D346" t="s">
        <v>660</v>
      </c>
      <c r="F346" t="s">
        <v>630</v>
      </c>
      <c r="H346" s="147">
        <v>41862</v>
      </c>
      <c r="I346" t="s">
        <v>959</v>
      </c>
      <c r="J346" t="s">
        <v>951</v>
      </c>
      <c r="K346" t="s">
        <v>1021</v>
      </c>
      <c r="L346" t="s">
        <v>1223</v>
      </c>
      <c r="M346" t="s">
        <v>301</v>
      </c>
    </row>
    <row r="347" spans="1:13" x14ac:dyDescent="0.25">
      <c r="A347">
        <v>1656566</v>
      </c>
      <c r="B347" t="s">
        <v>340</v>
      </c>
      <c r="C347" t="s">
        <v>295</v>
      </c>
      <c r="D347" t="s">
        <v>797</v>
      </c>
      <c r="E347" t="s">
        <v>798</v>
      </c>
      <c r="F347" t="s">
        <v>799</v>
      </c>
      <c r="G347" t="s">
        <v>797</v>
      </c>
      <c r="H347" s="147">
        <v>41331</v>
      </c>
      <c r="I347" t="s">
        <v>978</v>
      </c>
      <c r="J347" t="s">
        <v>971</v>
      </c>
      <c r="K347" t="s">
        <v>994</v>
      </c>
      <c r="L347" t="s">
        <v>995</v>
      </c>
      <c r="M347" t="s">
        <v>301</v>
      </c>
    </row>
    <row r="348" spans="1:13" x14ac:dyDescent="0.25">
      <c r="A348">
        <v>1656895</v>
      </c>
      <c r="B348" t="s">
        <v>340</v>
      </c>
      <c r="C348" t="s">
        <v>306</v>
      </c>
      <c r="D348" t="s">
        <v>800</v>
      </c>
      <c r="F348" t="s">
        <v>748</v>
      </c>
      <c r="G348" t="s">
        <v>801</v>
      </c>
      <c r="H348" s="147">
        <v>42283</v>
      </c>
      <c r="I348" t="s">
        <v>962</v>
      </c>
      <c r="J348" t="s">
        <v>975</v>
      </c>
      <c r="K348" t="s">
        <v>1018</v>
      </c>
      <c r="L348" t="s">
        <v>1343</v>
      </c>
      <c r="M348" t="s">
        <v>349</v>
      </c>
    </row>
    <row r="349" spans="1:13" x14ac:dyDescent="0.25">
      <c r="A349">
        <v>1658260</v>
      </c>
      <c r="B349" t="s">
        <v>294</v>
      </c>
      <c r="C349" t="s">
        <v>306</v>
      </c>
      <c r="D349" t="s">
        <v>317</v>
      </c>
      <c r="E349" t="s">
        <v>370</v>
      </c>
      <c r="F349" t="s">
        <v>371</v>
      </c>
      <c r="G349" t="s">
        <v>317</v>
      </c>
      <c r="H349" s="147">
        <v>41229</v>
      </c>
      <c r="I349" t="s">
        <v>964</v>
      </c>
      <c r="J349" t="s">
        <v>959</v>
      </c>
      <c r="K349" t="s">
        <v>1005</v>
      </c>
      <c r="L349" t="s">
        <v>1027</v>
      </c>
      <c r="M349" t="s">
        <v>349</v>
      </c>
    </row>
    <row r="350" spans="1:13" x14ac:dyDescent="0.25">
      <c r="A350">
        <v>1658261</v>
      </c>
      <c r="B350" t="s">
        <v>294</v>
      </c>
      <c r="C350" t="s">
        <v>295</v>
      </c>
      <c r="D350" t="s">
        <v>354</v>
      </c>
      <c r="E350" t="s">
        <v>372</v>
      </c>
      <c r="F350" t="s">
        <v>373</v>
      </c>
      <c r="G350" t="s">
        <v>354</v>
      </c>
      <c r="H350" s="147">
        <v>41252</v>
      </c>
      <c r="I350" t="s">
        <v>983</v>
      </c>
      <c r="J350" t="s">
        <v>956</v>
      </c>
      <c r="K350" t="s">
        <v>1005</v>
      </c>
      <c r="L350" t="s">
        <v>1028</v>
      </c>
      <c r="M350" t="s">
        <v>301</v>
      </c>
    </row>
    <row r="351" spans="1:13" x14ac:dyDescent="0.25">
      <c r="A351">
        <v>1659338</v>
      </c>
      <c r="B351" t="s">
        <v>409</v>
      </c>
      <c r="C351" t="s">
        <v>306</v>
      </c>
      <c r="D351" t="s">
        <v>496</v>
      </c>
      <c r="E351" t="s">
        <v>497</v>
      </c>
      <c r="F351" t="s">
        <v>498</v>
      </c>
      <c r="G351" t="s">
        <v>496</v>
      </c>
      <c r="H351" s="147">
        <v>32267</v>
      </c>
      <c r="I351" t="s">
        <v>952</v>
      </c>
      <c r="J351" t="s">
        <v>979</v>
      </c>
      <c r="K351" t="s">
        <v>1102</v>
      </c>
      <c r="L351" t="s">
        <v>1103</v>
      </c>
      <c r="M351" t="s">
        <v>349</v>
      </c>
    </row>
    <row r="352" spans="1:13" x14ac:dyDescent="0.25">
      <c r="A352">
        <v>1659339</v>
      </c>
      <c r="B352" t="s">
        <v>340</v>
      </c>
      <c r="C352" t="s">
        <v>306</v>
      </c>
      <c r="D352" t="s">
        <v>499</v>
      </c>
      <c r="E352" t="s">
        <v>500</v>
      </c>
      <c r="F352" t="s">
        <v>501</v>
      </c>
      <c r="G352" t="s">
        <v>502</v>
      </c>
      <c r="H352" s="147">
        <v>41253</v>
      </c>
      <c r="I352" t="s">
        <v>975</v>
      </c>
      <c r="J352" t="s">
        <v>956</v>
      </c>
      <c r="K352" t="s">
        <v>1005</v>
      </c>
      <c r="L352" t="s">
        <v>1104</v>
      </c>
      <c r="M352" t="s">
        <v>349</v>
      </c>
    </row>
    <row r="353" spans="1:13" x14ac:dyDescent="0.25">
      <c r="A353">
        <v>1659340</v>
      </c>
      <c r="B353" t="s">
        <v>409</v>
      </c>
      <c r="C353" t="s">
        <v>295</v>
      </c>
      <c r="D353" t="s">
        <v>503</v>
      </c>
      <c r="E353" t="s">
        <v>388</v>
      </c>
      <c r="F353" t="s">
        <v>451</v>
      </c>
      <c r="G353" t="s">
        <v>503</v>
      </c>
      <c r="H353" s="147">
        <v>28865</v>
      </c>
      <c r="I353" t="s">
        <v>975</v>
      </c>
      <c r="J353" t="s">
        <v>965</v>
      </c>
      <c r="K353" t="s">
        <v>1105</v>
      </c>
      <c r="L353" t="s">
        <v>1106</v>
      </c>
      <c r="M353" t="s">
        <v>301</v>
      </c>
    </row>
    <row r="354" spans="1:13" x14ac:dyDescent="0.25">
      <c r="A354">
        <v>1659341</v>
      </c>
      <c r="B354" t="s">
        <v>294</v>
      </c>
      <c r="C354" t="s">
        <v>306</v>
      </c>
      <c r="D354" t="s">
        <v>504</v>
      </c>
      <c r="E354" t="s">
        <v>349</v>
      </c>
      <c r="F354" t="s">
        <v>451</v>
      </c>
      <c r="G354" t="s">
        <v>504</v>
      </c>
      <c r="H354" s="147">
        <v>41779</v>
      </c>
      <c r="I354" t="s">
        <v>985</v>
      </c>
      <c r="J354" t="s">
        <v>979</v>
      </c>
      <c r="K354" t="s">
        <v>1021</v>
      </c>
      <c r="L354" t="s">
        <v>1107</v>
      </c>
      <c r="M354" t="s">
        <v>349</v>
      </c>
    </row>
    <row r="355" spans="1:13" x14ac:dyDescent="0.25">
      <c r="A355">
        <v>1659342</v>
      </c>
      <c r="B355" t="s">
        <v>340</v>
      </c>
      <c r="C355" t="s">
        <v>295</v>
      </c>
      <c r="D355" t="s">
        <v>324</v>
      </c>
      <c r="F355" t="s">
        <v>505</v>
      </c>
      <c r="G355" t="s">
        <v>324</v>
      </c>
      <c r="H355" s="147">
        <v>39579</v>
      </c>
      <c r="I355" t="s">
        <v>959</v>
      </c>
      <c r="J355" t="s">
        <v>979</v>
      </c>
      <c r="K355" t="s">
        <v>987</v>
      </c>
      <c r="L355" t="s">
        <v>1108</v>
      </c>
      <c r="M355" t="s">
        <v>301</v>
      </c>
    </row>
    <row r="356" spans="1:13" x14ac:dyDescent="0.25">
      <c r="A356">
        <v>1659343</v>
      </c>
      <c r="B356" t="s">
        <v>340</v>
      </c>
      <c r="C356" t="s">
        <v>295</v>
      </c>
      <c r="D356" t="s">
        <v>506</v>
      </c>
      <c r="F356" t="s">
        <v>507</v>
      </c>
      <c r="G356" t="s">
        <v>506</v>
      </c>
      <c r="H356" s="147">
        <v>39945</v>
      </c>
      <c r="I356" t="s">
        <v>956</v>
      </c>
      <c r="J356" t="s">
        <v>979</v>
      </c>
      <c r="K356" t="s">
        <v>966</v>
      </c>
      <c r="L356" t="s">
        <v>1109</v>
      </c>
      <c r="M356" t="s">
        <v>301</v>
      </c>
    </row>
    <row r="357" spans="1:13" x14ac:dyDescent="0.25">
      <c r="A357">
        <v>1662124</v>
      </c>
      <c r="B357" t="s">
        <v>340</v>
      </c>
      <c r="C357" t="s">
        <v>306</v>
      </c>
      <c r="D357" t="s">
        <v>374</v>
      </c>
      <c r="E357" t="s">
        <v>375</v>
      </c>
      <c r="F357" t="s">
        <v>376</v>
      </c>
      <c r="G357" t="s">
        <v>377</v>
      </c>
      <c r="H357" s="147">
        <v>42000</v>
      </c>
      <c r="I357" t="s">
        <v>1020</v>
      </c>
      <c r="J357" t="s">
        <v>956</v>
      </c>
      <c r="K357" t="s">
        <v>1021</v>
      </c>
      <c r="L357" t="s">
        <v>1029</v>
      </c>
      <c r="M357" t="s">
        <v>349</v>
      </c>
    </row>
    <row r="358" spans="1:13" x14ac:dyDescent="0.25">
      <c r="A358">
        <v>1662168</v>
      </c>
      <c r="B358" t="s">
        <v>409</v>
      </c>
      <c r="C358" t="s">
        <v>418</v>
      </c>
      <c r="D358" t="s">
        <v>508</v>
      </c>
      <c r="F358" t="s">
        <v>479</v>
      </c>
      <c r="H358" s="147">
        <v>31954</v>
      </c>
      <c r="I358" t="s">
        <v>978</v>
      </c>
      <c r="J358" t="s">
        <v>962</v>
      </c>
      <c r="K358" t="s">
        <v>1110</v>
      </c>
      <c r="L358" t="s">
        <v>1111</v>
      </c>
      <c r="M358" t="s">
        <v>349</v>
      </c>
    </row>
    <row r="359" spans="1:13" x14ac:dyDescent="0.25">
      <c r="A359">
        <v>1662504</v>
      </c>
      <c r="B359" t="s">
        <v>340</v>
      </c>
      <c r="C359" t="s">
        <v>306</v>
      </c>
      <c r="D359" t="s">
        <v>929</v>
      </c>
      <c r="E359" t="s">
        <v>522</v>
      </c>
      <c r="F359" t="s">
        <v>1584</v>
      </c>
      <c r="G359" t="s">
        <v>929</v>
      </c>
      <c r="H359" s="147">
        <v>38911</v>
      </c>
      <c r="I359" t="s">
        <v>955</v>
      </c>
      <c r="J359" t="s">
        <v>1009</v>
      </c>
      <c r="K359" t="s">
        <v>968</v>
      </c>
      <c r="L359" t="s">
        <v>1585</v>
      </c>
      <c r="M359" t="s">
        <v>349</v>
      </c>
    </row>
    <row r="360" spans="1:13" x14ac:dyDescent="0.25">
      <c r="A360">
        <v>1662505</v>
      </c>
      <c r="B360" t="s">
        <v>340</v>
      </c>
      <c r="C360" t="s">
        <v>418</v>
      </c>
      <c r="D360" t="s">
        <v>1586</v>
      </c>
      <c r="F360" t="s">
        <v>1550</v>
      </c>
      <c r="G360" t="s">
        <v>1586</v>
      </c>
      <c r="H360" s="147">
        <v>25204</v>
      </c>
      <c r="I360" t="s">
        <v>965</v>
      </c>
      <c r="J360" t="s">
        <v>965</v>
      </c>
      <c r="K360" t="s">
        <v>1056</v>
      </c>
      <c r="L360" t="s">
        <v>1587</v>
      </c>
      <c r="M360" t="s">
        <v>349</v>
      </c>
    </row>
    <row r="361" spans="1:13" x14ac:dyDescent="0.25">
      <c r="A361">
        <v>1662506</v>
      </c>
      <c r="B361" t="s">
        <v>340</v>
      </c>
      <c r="C361" t="s">
        <v>295</v>
      </c>
      <c r="D361" t="s">
        <v>378</v>
      </c>
      <c r="F361" t="s">
        <v>1588</v>
      </c>
      <c r="G361" t="s">
        <v>378</v>
      </c>
      <c r="H361" s="147">
        <v>39597</v>
      </c>
      <c r="I361" t="s">
        <v>1003</v>
      </c>
      <c r="J361" t="s">
        <v>979</v>
      </c>
      <c r="K361" t="s">
        <v>987</v>
      </c>
      <c r="L361" t="s">
        <v>1589</v>
      </c>
      <c r="M361" t="s">
        <v>301</v>
      </c>
    </row>
    <row r="362" spans="1:13" x14ac:dyDescent="0.25">
      <c r="A362">
        <v>1664457</v>
      </c>
      <c r="B362" t="s">
        <v>294</v>
      </c>
      <c r="C362" t="s">
        <v>306</v>
      </c>
      <c r="D362" t="s">
        <v>641</v>
      </c>
      <c r="F362" t="s">
        <v>642</v>
      </c>
      <c r="G362" t="s">
        <v>641</v>
      </c>
      <c r="H362" s="147">
        <v>41373</v>
      </c>
      <c r="I362" t="s">
        <v>983</v>
      </c>
      <c r="J362" t="s">
        <v>952</v>
      </c>
      <c r="K362" t="s">
        <v>994</v>
      </c>
      <c r="L362" t="s">
        <v>1207</v>
      </c>
      <c r="M362" t="s">
        <v>349</v>
      </c>
    </row>
    <row r="363" spans="1:13" x14ac:dyDescent="0.25">
      <c r="A363">
        <v>1665097</v>
      </c>
      <c r="B363" t="s">
        <v>340</v>
      </c>
      <c r="C363" t="s">
        <v>295</v>
      </c>
      <c r="D363" t="s">
        <v>935</v>
      </c>
      <c r="F363" t="s">
        <v>934</v>
      </c>
      <c r="G363" t="s">
        <v>935</v>
      </c>
      <c r="H363" s="147">
        <v>41728</v>
      </c>
      <c r="I363" t="s">
        <v>1043</v>
      </c>
      <c r="J363" t="s">
        <v>986</v>
      </c>
      <c r="K363" t="s">
        <v>1021</v>
      </c>
      <c r="L363" t="s">
        <v>1590</v>
      </c>
      <c r="M363" t="s">
        <v>301</v>
      </c>
    </row>
    <row r="364" spans="1:13" x14ac:dyDescent="0.25">
      <c r="A364">
        <v>1665099</v>
      </c>
      <c r="B364" t="s">
        <v>294</v>
      </c>
      <c r="C364" t="s">
        <v>306</v>
      </c>
      <c r="D364" t="s">
        <v>532</v>
      </c>
      <c r="F364" t="s">
        <v>934</v>
      </c>
      <c r="G364" t="s">
        <v>532</v>
      </c>
      <c r="H364" s="147">
        <v>40740</v>
      </c>
      <c r="I364" t="s">
        <v>964</v>
      </c>
      <c r="J364" t="s">
        <v>1009</v>
      </c>
      <c r="K364" t="s">
        <v>980</v>
      </c>
      <c r="L364" t="s">
        <v>1591</v>
      </c>
      <c r="M364" t="s">
        <v>349</v>
      </c>
    </row>
    <row r="365" spans="1:13" x14ac:dyDescent="0.25">
      <c r="A365">
        <v>1665102</v>
      </c>
      <c r="B365" t="s">
        <v>340</v>
      </c>
      <c r="C365" t="s">
        <v>306</v>
      </c>
      <c r="D365" t="s">
        <v>1592</v>
      </c>
      <c r="F365" t="s">
        <v>1593</v>
      </c>
      <c r="G365" t="s">
        <v>1592</v>
      </c>
      <c r="H365" s="147">
        <v>41207</v>
      </c>
      <c r="I365" t="s">
        <v>1063</v>
      </c>
      <c r="J365" t="s">
        <v>975</v>
      </c>
      <c r="K365" t="s">
        <v>1005</v>
      </c>
      <c r="L365" t="s">
        <v>1594</v>
      </c>
      <c r="M365" t="s">
        <v>349</v>
      </c>
    </row>
    <row r="366" spans="1:13" x14ac:dyDescent="0.25">
      <c r="A366">
        <v>1665103</v>
      </c>
      <c r="B366" t="s">
        <v>340</v>
      </c>
      <c r="C366" t="s">
        <v>295</v>
      </c>
      <c r="D366" t="s">
        <v>653</v>
      </c>
      <c r="F366" t="s">
        <v>1595</v>
      </c>
      <c r="G366" t="s">
        <v>653</v>
      </c>
      <c r="H366" s="147">
        <v>41353</v>
      </c>
      <c r="I366" t="s">
        <v>985</v>
      </c>
      <c r="J366" t="s">
        <v>986</v>
      </c>
      <c r="K366" t="s">
        <v>994</v>
      </c>
      <c r="L366" t="s">
        <v>1596</v>
      </c>
      <c r="M366" t="s">
        <v>301</v>
      </c>
    </row>
    <row r="367" spans="1:13" x14ac:dyDescent="0.25">
      <c r="A367">
        <v>1665107</v>
      </c>
      <c r="B367" t="s">
        <v>340</v>
      </c>
      <c r="C367" t="s">
        <v>306</v>
      </c>
      <c r="D367" t="s">
        <v>646</v>
      </c>
      <c r="F367" t="s">
        <v>1595</v>
      </c>
      <c r="G367" t="s">
        <v>653</v>
      </c>
      <c r="H367" s="147">
        <v>39980</v>
      </c>
      <c r="I367" t="s">
        <v>964</v>
      </c>
      <c r="J367" t="s">
        <v>962</v>
      </c>
      <c r="K367" t="s">
        <v>966</v>
      </c>
      <c r="L367" t="s">
        <v>1570</v>
      </c>
      <c r="M367" t="s">
        <v>349</v>
      </c>
    </row>
    <row r="368" spans="1:13" x14ac:dyDescent="0.25">
      <c r="A368">
        <v>1665154</v>
      </c>
      <c r="B368" t="s">
        <v>340</v>
      </c>
      <c r="C368" t="s">
        <v>295</v>
      </c>
      <c r="D368" t="s">
        <v>404</v>
      </c>
      <c r="F368" t="s">
        <v>945</v>
      </c>
      <c r="G368" t="s">
        <v>404</v>
      </c>
      <c r="H368" s="147">
        <v>41686</v>
      </c>
      <c r="I368" t="s">
        <v>964</v>
      </c>
      <c r="J368" t="s">
        <v>971</v>
      </c>
      <c r="K368" t="s">
        <v>1021</v>
      </c>
      <c r="L368" t="s">
        <v>1597</v>
      </c>
      <c r="M368" t="s">
        <v>301</v>
      </c>
    </row>
    <row r="369" spans="1:13" x14ac:dyDescent="0.25">
      <c r="A369">
        <v>1665155</v>
      </c>
      <c r="B369" t="s">
        <v>294</v>
      </c>
      <c r="C369" t="s">
        <v>306</v>
      </c>
      <c r="D369" t="s">
        <v>444</v>
      </c>
      <c r="F369" t="s">
        <v>938</v>
      </c>
      <c r="G369" t="s">
        <v>444</v>
      </c>
      <c r="H369" s="147">
        <v>41454</v>
      </c>
      <c r="I369" t="s">
        <v>1003</v>
      </c>
      <c r="J369" t="s">
        <v>962</v>
      </c>
      <c r="K369" t="s">
        <v>994</v>
      </c>
      <c r="L369" t="s">
        <v>1598</v>
      </c>
      <c r="M369" t="s">
        <v>349</v>
      </c>
    </row>
    <row r="370" spans="1:13" x14ac:dyDescent="0.25">
      <c r="A370">
        <v>1665156</v>
      </c>
      <c r="B370" t="s">
        <v>340</v>
      </c>
      <c r="C370" t="s">
        <v>295</v>
      </c>
      <c r="D370" t="s">
        <v>459</v>
      </c>
      <c r="F370" t="s">
        <v>435</v>
      </c>
      <c r="G370" t="s">
        <v>459</v>
      </c>
      <c r="H370" s="147">
        <v>41420</v>
      </c>
      <c r="I370" t="s">
        <v>978</v>
      </c>
      <c r="J370" t="s">
        <v>979</v>
      </c>
      <c r="K370" t="s">
        <v>994</v>
      </c>
      <c r="L370" t="s">
        <v>1599</v>
      </c>
      <c r="M370" t="s">
        <v>301</v>
      </c>
    </row>
    <row r="371" spans="1:13" x14ac:dyDescent="0.25">
      <c r="A371">
        <v>1665891</v>
      </c>
      <c r="B371" t="s">
        <v>294</v>
      </c>
      <c r="C371" t="s">
        <v>295</v>
      </c>
      <c r="D371" t="s">
        <v>925</v>
      </c>
      <c r="F371" t="s">
        <v>924</v>
      </c>
      <c r="G371" t="s">
        <v>925</v>
      </c>
      <c r="H371" s="147">
        <v>42001</v>
      </c>
      <c r="I371" t="s">
        <v>1060</v>
      </c>
      <c r="J371" t="s">
        <v>956</v>
      </c>
      <c r="K371" t="s">
        <v>1021</v>
      </c>
      <c r="L371" t="s">
        <v>1600</v>
      </c>
      <c r="M371" t="s">
        <v>301</v>
      </c>
    </row>
    <row r="372" spans="1:13" x14ac:dyDescent="0.25">
      <c r="A372">
        <v>1666084</v>
      </c>
      <c r="B372" t="s">
        <v>340</v>
      </c>
      <c r="C372" t="s">
        <v>306</v>
      </c>
      <c r="D372" t="s">
        <v>943</v>
      </c>
      <c r="F372" t="s">
        <v>944</v>
      </c>
      <c r="G372" t="s">
        <v>943</v>
      </c>
      <c r="H372" s="147">
        <v>41276</v>
      </c>
      <c r="I372" t="s">
        <v>971</v>
      </c>
      <c r="J372" t="s">
        <v>965</v>
      </c>
      <c r="K372" t="s">
        <v>994</v>
      </c>
      <c r="L372" t="s">
        <v>1601</v>
      </c>
      <c r="M372" t="s">
        <v>349</v>
      </c>
    </row>
    <row r="373" spans="1:13" x14ac:dyDescent="0.25">
      <c r="A373">
        <v>1667080</v>
      </c>
      <c r="B373" t="s">
        <v>340</v>
      </c>
      <c r="C373" t="s">
        <v>306</v>
      </c>
      <c r="D373" t="s">
        <v>1602</v>
      </c>
      <c r="F373" t="s">
        <v>1603</v>
      </c>
      <c r="G373" t="s">
        <v>1602</v>
      </c>
      <c r="H373" s="147">
        <v>41150</v>
      </c>
      <c r="I373" t="s">
        <v>1003</v>
      </c>
      <c r="J373" t="s">
        <v>951</v>
      </c>
      <c r="K373" t="s">
        <v>1005</v>
      </c>
      <c r="L373" t="s">
        <v>1604</v>
      </c>
      <c r="M373" t="s">
        <v>349</v>
      </c>
    </row>
    <row r="374" spans="1:13" x14ac:dyDescent="0.25">
      <c r="A374">
        <v>1667081</v>
      </c>
      <c r="B374" t="s">
        <v>340</v>
      </c>
      <c r="C374" t="s">
        <v>295</v>
      </c>
      <c r="D374" t="s">
        <v>940</v>
      </c>
      <c r="F374" t="s">
        <v>466</v>
      </c>
      <c r="G374" t="s">
        <v>940</v>
      </c>
      <c r="H374" s="147">
        <v>42127</v>
      </c>
      <c r="I374" t="s">
        <v>986</v>
      </c>
      <c r="J374" t="s">
        <v>979</v>
      </c>
      <c r="K374" t="s">
        <v>1018</v>
      </c>
      <c r="L374" t="s">
        <v>1605</v>
      </c>
      <c r="M374" t="s">
        <v>301</v>
      </c>
    </row>
    <row r="375" spans="1:13" x14ac:dyDescent="0.25">
      <c r="A375">
        <v>1668754</v>
      </c>
      <c r="B375" t="s">
        <v>294</v>
      </c>
      <c r="C375" t="s">
        <v>306</v>
      </c>
      <c r="D375" t="s">
        <v>509</v>
      </c>
      <c r="F375" t="s">
        <v>510</v>
      </c>
      <c r="H375" s="147">
        <v>41241</v>
      </c>
      <c r="I375" t="s">
        <v>1060</v>
      </c>
      <c r="J375" t="s">
        <v>959</v>
      </c>
      <c r="K375" t="s">
        <v>1005</v>
      </c>
      <c r="L375" t="s">
        <v>1112</v>
      </c>
      <c r="M375" t="s">
        <v>349</v>
      </c>
    </row>
    <row r="376" spans="1:13" x14ac:dyDescent="0.25">
      <c r="A376">
        <v>1668755</v>
      </c>
      <c r="B376" t="s">
        <v>294</v>
      </c>
      <c r="C376" t="s">
        <v>295</v>
      </c>
      <c r="D376" t="s">
        <v>511</v>
      </c>
      <c r="F376" t="s">
        <v>512</v>
      </c>
      <c r="H376" s="147">
        <v>40927</v>
      </c>
      <c r="I376" t="s">
        <v>974</v>
      </c>
      <c r="J376" t="s">
        <v>965</v>
      </c>
      <c r="K376" t="s">
        <v>1005</v>
      </c>
      <c r="L376" t="s">
        <v>1113</v>
      </c>
      <c r="M376" t="s">
        <v>301</v>
      </c>
    </row>
    <row r="377" spans="1:13" x14ac:dyDescent="0.25">
      <c r="A377">
        <v>1668757</v>
      </c>
      <c r="B377" t="s">
        <v>294</v>
      </c>
      <c r="C377" t="s">
        <v>306</v>
      </c>
      <c r="D377" t="s">
        <v>513</v>
      </c>
      <c r="E377" t="s">
        <v>514</v>
      </c>
      <c r="F377" t="s">
        <v>316</v>
      </c>
      <c r="G377" t="s">
        <v>513</v>
      </c>
      <c r="H377" s="147">
        <v>41491</v>
      </c>
      <c r="I377" t="s">
        <v>979</v>
      </c>
      <c r="J377" t="s">
        <v>951</v>
      </c>
      <c r="K377" t="s">
        <v>994</v>
      </c>
      <c r="L377" t="s">
        <v>1114</v>
      </c>
      <c r="M377" t="s">
        <v>349</v>
      </c>
    </row>
    <row r="378" spans="1:13" x14ac:dyDescent="0.25">
      <c r="A378">
        <v>1668760</v>
      </c>
      <c r="B378" t="s">
        <v>294</v>
      </c>
      <c r="C378" t="s">
        <v>295</v>
      </c>
      <c r="D378" t="s">
        <v>515</v>
      </c>
      <c r="F378" t="s">
        <v>516</v>
      </c>
      <c r="H378" s="147">
        <v>41718</v>
      </c>
      <c r="I378" t="s">
        <v>985</v>
      </c>
      <c r="J378" t="s">
        <v>986</v>
      </c>
      <c r="K378" t="s">
        <v>1021</v>
      </c>
      <c r="L378" t="s">
        <v>1115</v>
      </c>
      <c r="M378" t="s">
        <v>301</v>
      </c>
    </row>
    <row r="379" spans="1:13" x14ac:dyDescent="0.25">
      <c r="A379">
        <v>1668763</v>
      </c>
      <c r="B379" t="s">
        <v>294</v>
      </c>
      <c r="C379" t="s">
        <v>295</v>
      </c>
      <c r="D379" t="s">
        <v>449</v>
      </c>
      <c r="F379" t="s">
        <v>517</v>
      </c>
      <c r="G379" t="s">
        <v>449</v>
      </c>
      <c r="H379" s="147">
        <v>41670</v>
      </c>
      <c r="I379" t="s">
        <v>991</v>
      </c>
      <c r="J379" t="s">
        <v>965</v>
      </c>
      <c r="K379" t="s">
        <v>1021</v>
      </c>
      <c r="L379" t="s">
        <v>1116</v>
      </c>
      <c r="M379" t="s">
        <v>301</v>
      </c>
    </row>
    <row r="380" spans="1:13" x14ac:dyDescent="0.25">
      <c r="A380">
        <v>1668764</v>
      </c>
      <c r="B380" t="s">
        <v>294</v>
      </c>
      <c r="C380" t="s">
        <v>295</v>
      </c>
      <c r="D380" t="s">
        <v>393</v>
      </c>
      <c r="F380" t="s">
        <v>518</v>
      </c>
      <c r="G380" t="s">
        <v>393</v>
      </c>
      <c r="H380" s="147">
        <v>41296</v>
      </c>
      <c r="I380" t="s">
        <v>989</v>
      </c>
      <c r="J380" t="s">
        <v>965</v>
      </c>
      <c r="K380" t="s">
        <v>994</v>
      </c>
      <c r="L380" t="s">
        <v>1117</v>
      </c>
      <c r="M380" t="s">
        <v>301</v>
      </c>
    </row>
    <row r="381" spans="1:13" x14ac:dyDescent="0.25">
      <c r="A381">
        <v>1670183</v>
      </c>
      <c r="B381" t="s">
        <v>340</v>
      </c>
      <c r="C381" t="s">
        <v>306</v>
      </c>
      <c r="D381" t="s">
        <v>552</v>
      </c>
      <c r="F381" t="s">
        <v>1606</v>
      </c>
      <c r="G381" t="s">
        <v>552</v>
      </c>
      <c r="H381" s="147">
        <v>41050</v>
      </c>
      <c r="I381" t="s">
        <v>1039</v>
      </c>
      <c r="J381" t="s">
        <v>979</v>
      </c>
      <c r="K381" t="s">
        <v>1005</v>
      </c>
      <c r="L381" t="s">
        <v>1077</v>
      </c>
      <c r="M381" t="s">
        <v>349</v>
      </c>
    </row>
    <row r="382" spans="1:13" x14ac:dyDescent="0.25">
      <c r="A382">
        <v>1671017</v>
      </c>
      <c r="B382" t="s">
        <v>340</v>
      </c>
      <c r="C382" t="s">
        <v>306</v>
      </c>
      <c r="D382" t="s">
        <v>571</v>
      </c>
      <c r="F382" t="s">
        <v>632</v>
      </c>
      <c r="G382" t="s">
        <v>571</v>
      </c>
      <c r="H382" s="147">
        <v>41659</v>
      </c>
      <c r="I382" t="s">
        <v>985</v>
      </c>
      <c r="J382" t="s">
        <v>965</v>
      </c>
      <c r="K382" t="s">
        <v>1021</v>
      </c>
      <c r="L382" t="s">
        <v>1607</v>
      </c>
      <c r="M382" t="s">
        <v>349</v>
      </c>
    </row>
    <row r="383" spans="1:13" x14ac:dyDescent="0.25">
      <c r="A383">
        <v>1672215</v>
      </c>
      <c r="B383" t="s">
        <v>409</v>
      </c>
      <c r="C383" t="s">
        <v>418</v>
      </c>
      <c r="D383" t="s">
        <v>300</v>
      </c>
      <c r="E383" t="s">
        <v>301</v>
      </c>
      <c r="F383" t="s">
        <v>466</v>
      </c>
      <c r="G383" t="s">
        <v>519</v>
      </c>
      <c r="H383" s="147">
        <v>30090</v>
      </c>
      <c r="I383" t="s">
        <v>974</v>
      </c>
      <c r="J383" t="s">
        <v>979</v>
      </c>
      <c r="K383" t="s">
        <v>1118</v>
      </c>
      <c r="L383" t="s">
        <v>1119</v>
      </c>
      <c r="M383" t="s">
        <v>349</v>
      </c>
    </row>
    <row r="384" spans="1:13" x14ac:dyDescent="0.25">
      <c r="A384">
        <v>1672216</v>
      </c>
      <c r="B384" t="s">
        <v>409</v>
      </c>
      <c r="C384" t="s">
        <v>418</v>
      </c>
      <c r="D384" t="s">
        <v>520</v>
      </c>
      <c r="F384" t="s">
        <v>445</v>
      </c>
      <c r="G384" t="s">
        <v>520</v>
      </c>
      <c r="H384" s="147">
        <v>28989</v>
      </c>
      <c r="I384" t="s">
        <v>1025</v>
      </c>
      <c r="J384" t="s">
        <v>979</v>
      </c>
      <c r="K384" t="s">
        <v>1105</v>
      </c>
      <c r="L384" t="s">
        <v>1120</v>
      </c>
      <c r="M384" t="s">
        <v>349</v>
      </c>
    </row>
    <row r="385" spans="1:13" x14ac:dyDescent="0.25">
      <c r="A385">
        <v>1672217</v>
      </c>
      <c r="B385" t="s">
        <v>409</v>
      </c>
      <c r="C385" t="s">
        <v>418</v>
      </c>
      <c r="D385" t="s">
        <v>521</v>
      </c>
      <c r="E385" t="s">
        <v>522</v>
      </c>
      <c r="F385" t="s">
        <v>397</v>
      </c>
      <c r="G385" t="s">
        <v>523</v>
      </c>
      <c r="H385" s="147">
        <v>28098</v>
      </c>
      <c r="I385" t="s">
        <v>952</v>
      </c>
      <c r="J385" t="s">
        <v>956</v>
      </c>
      <c r="K385" t="s">
        <v>1121</v>
      </c>
      <c r="L385" t="s">
        <v>1122</v>
      </c>
      <c r="M385" t="s">
        <v>349</v>
      </c>
    </row>
    <row r="386" spans="1:13" x14ac:dyDescent="0.25">
      <c r="A386">
        <v>1673534</v>
      </c>
      <c r="B386" t="s">
        <v>340</v>
      </c>
      <c r="C386" t="s">
        <v>295</v>
      </c>
      <c r="D386" t="s">
        <v>1608</v>
      </c>
      <c r="F386" t="s">
        <v>1595</v>
      </c>
      <c r="G386" t="s">
        <v>1608</v>
      </c>
      <c r="H386" s="147">
        <v>41553</v>
      </c>
      <c r="I386" t="s">
        <v>962</v>
      </c>
      <c r="J386" t="s">
        <v>975</v>
      </c>
      <c r="K386" t="s">
        <v>994</v>
      </c>
      <c r="L386" t="s">
        <v>1609</v>
      </c>
      <c r="M386" t="s">
        <v>301</v>
      </c>
    </row>
    <row r="387" spans="1:13" x14ac:dyDescent="0.25">
      <c r="A387">
        <v>1673857</v>
      </c>
      <c r="B387" t="s">
        <v>340</v>
      </c>
      <c r="C387" t="s">
        <v>295</v>
      </c>
      <c r="D387" t="s">
        <v>452</v>
      </c>
      <c r="F387" t="s">
        <v>751</v>
      </c>
      <c r="G387" t="s">
        <v>452</v>
      </c>
      <c r="H387" s="147">
        <v>42586</v>
      </c>
      <c r="I387" t="s">
        <v>952</v>
      </c>
      <c r="J387" t="s">
        <v>951</v>
      </c>
      <c r="K387" t="s">
        <v>1155</v>
      </c>
      <c r="L387" t="s">
        <v>1344</v>
      </c>
      <c r="M387" t="s">
        <v>301</v>
      </c>
    </row>
    <row r="388" spans="1:13" x14ac:dyDescent="0.25">
      <c r="A388">
        <v>1673859</v>
      </c>
      <c r="B388" t="s">
        <v>340</v>
      </c>
      <c r="C388" t="s">
        <v>306</v>
      </c>
      <c r="D388" t="s">
        <v>802</v>
      </c>
      <c r="F388" t="s">
        <v>736</v>
      </c>
      <c r="G388" t="s">
        <v>802</v>
      </c>
      <c r="H388" s="147">
        <v>42315</v>
      </c>
      <c r="I388" t="s">
        <v>1009</v>
      </c>
      <c r="J388" t="s">
        <v>959</v>
      </c>
      <c r="K388" t="s">
        <v>1018</v>
      </c>
      <c r="L388" t="s">
        <v>1345</v>
      </c>
      <c r="M388" t="s">
        <v>349</v>
      </c>
    </row>
    <row r="389" spans="1:13" x14ac:dyDescent="0.25">
      <c r="A389">
        <v>1673863</v>
      </c>
      <c r="B389" t="s">
        <v>340</v>
      </c>
      <c r="C389" t="s">
        <v>306</v>
      </c>
      <c r="D389" t="s">
        <v>716</v>
      </c>
      <c r="F389" t="s">
        <v>776</v>
      </c>
      <c r="G389" t="s">
        <v>716</v>
      </c>
      <c r="H389" s="147">
        <v>40783</v>
      </c>
      <c r="I389" t="s">
        <v>1060</v>
      </c>
      <c r="J389" t="s">
        <v>951</v>
      </c>
      <c r="K389" t="s">
        <v>980</v>
      </c>
      <c r="L389" t="s">
        <v>1346</v>
      </c>
      <c r="M389" t="s">
        <v>349</v>
      </c>
    </row>
    <row r="390" spans="1:13" x14ac:dyDescent="0.25">
      <c r="A390">
        <v>1673864</v>
      </c>
      <c r="B390" t="s">
        <v>340</v>
      </c>
      <c r="C390" t="s">
        <v>306</v>
      </c>
      <c r="D390" t="s">
        <v>803</v>
      </c>
      <c r="E390" t="s">
        <v>804</v>
      </c>
      <c r="F390" t="s">
        <v>632</v>
      </c>
      <c r="G390" t="s">
        <v>803</v>
      </c>
      <c r="H390" s="147">
        <v>42607</v>
      </c>
      <c r="I390" t="s">
        <v>1063</v>
      </c>
      <c r="J390" t="s">
        <v>951</v>
      </c>
      <c r="K390" t="s">
        <v>1155</v>
      </c>
      <c r="L390" t="s">
        <v>1347</v>
      </c>
      <c r="M390" t="s">
        <v>349</v>
      </c>
    </row>
    <row r="391" spans="1:13" x14ac:dyDescent="0.25">
      <c r="A391">
        <v>1673865</v>
      </c>
      <c r="B391" t="s">
        <v>340</v>
      </c>
      <c r="C391" t="s">
        <v>295</v>
      </c>
      <c r="D391" t="s">
        <v>805</v>
      </c>
      <c r="F391" t="s">
        <v>806</v>
      </c>
      <c r="G391" t="s">
        <v>807</v>
      </c>
      <c r="H391" s="147">
        <v>41868</v>
      </c>
      <c r="I391" t="s">
        <v>1011</v>
      </c>
      <c r="J391" t="s">
        <v>951</v>
      </c>
      <c r="K391" t="s">
        <v>1021</v>
      </c>
      <c r="L391" t="s">
        <v>1348</v>
      </c>
      <c r="M391" t="s">
        <v>301</v>
      </c>
    </row>
    <row r="392" spans="1:13" x14ac:dyDescent="0.25">
      <c r="A392">
        <v>1673866</v>
      </c>
      <c r="B392" t="s">
        <v>409</v>
      </c>
      <c r="C392" t="s">
        <v>418</v>
      </c>
      <c r="D392" t="s">
        <v>808</v>
      </c>
      <c r="F392" t="s">
        <v>732</v>
      </c>
      <c r="G392" t="s">
        <v>808</v>
      </c>
      <c r="H392" s="147">
        <v>30190</v>
      </c>
      <c r="I392" t="s">
        <v>1020</v>
      </c>
      <c r="J392" t="s">
        <v>951</v>
      </c>
      <c r="K392" t="s">
        <v>1118</v>
      </c>
      <c r="L392" t="s">
        <v>1349</v>
      </c>
      <c r="M392" t="s">
        <v>349</v>
      </c>
    </row>
    <row r="393" spans="1:13" x14ac:dyDescent="0.25">
      <c r="A393">
        <v>1674596</v>
      </c>
      <c r="B393" t="s">
        <v>340</v>
      </c>
      <c r="C393" t="s">
        <v>306</v>
      </c>
      <c r="D393" t="s">
        <v>325</v>
      </c>
      <c r="F393" t="s">
        <v>809</v>
      </c>
      <c r="G393" t="s">
        <v>325</v>
      </c>
      <c r="H393" s="147">
        <v>41788</v>
      </c>
      <c r="I393" t="s">
        <v>1003</v>
      </c>
      <c r="J393" t="s">
        <v>979</v>
      </c>
      <c r="K393" t="s">
        <v>1021</v>
      </c>
      <c r="L393" t="s">
        <v>1350</v>
      </c>
      <c r="M393" t="s">
        <v>349</v>
      </c>
    </row>
    <row r="394" spans="1:13" x14ac:dyDescent="0.25">
      <c r="A394">
        <v>1675494</v>
      </c>
      <c r="B394" t="s">
        <v>340</v>
      </c>
      <c r="C394" t="s">
        <v>295</v>
      </c>
      <c r="D394" t="s">
        <v>1610</v>
      </c>
      <c r="F394" t="s">
        <v>1611</v>
      </c>
      <c r="G394" t="s">
        <v>1610</v>
      </c>
      <c r="H394" s="147">
        <v>41069</v>
      </c>
      <c r="I394" t="s">
        <v>983</v>
      </c>
      <c r="J394" t="s">
        <v>962</v>
      </c>
      <c r="K394" t="s">
        <v>1005</v>
      </c>
      <c r="L394" t="s">
        <v>1612</v>
      </c>
      <c r="M394" t="s">
        <v>301</v>
      </c>
    </row>
    <row r="395" spans="1:13" x14ac:dyDescent="0.25">
      <c r="A395">
        <v>1676047</v>
      </c>
      <c r="B395" t="s">
        <v>340</v>
      </c>
      <c r="C395" t="s">
        <v>295</v>
      </c>
      <c r="D395" t="s">
        <v>660</v>
      </c>
      <c r="F395" t="s">
        <v>367</v>
      </c>
      <c r="G395" t="s">
        <v>660</v>
      </c>
      <c r="H395" s="147">
        <v>41286</v>
      </c>
      <c r="I395" t="s">
        <v>956</v>
      </c>
      <c r="J395" t="s">
        <v>965</v>
      </c>
      <c r="K395" t="s">
        <v>994</v>
      </c>
      <c r="L395" t="s">
        <v>1613</v>
      </c>
      <c r="M395" t="s">
        <v>301</v>
      </c>
    </row>
    <row r="396" spans="1:13" x14ac:dyDescent="0.25">
      <c r="A396">
        <v>1676533</v>
      </c>
      <c r="B396" t="s">
        <v>409</v>
      </c>
      <c r="C396" t="s">
        <v>295</v>
      </c>
      <c r="D396" t="s">
        <v>404</v>
      </c>
      <c r="E396" t="s">
        <v>363</v>
      </c>
      <c r="F396" t="s">
        <v>460</v>
      </c>
      <c r="G396" t="s">
        <v>404</v>
      </c>
      <c r="H396" s="147">
        <v>29448</v>
      </c>
      <c r="I396" t="s">
        <v>1071</v>
      </c>
      <c r="J396" t="s">
        <v>951</v>
      </c>
      <c r="K396" t="s">
        <v>1123</v>
      </c>
      <c r="L396" t="s">
        <v>1124</v>
      </c>
      <c r="M396" t="s">
        <v>301</v>
      </c>
    </row>
    <row r="397" spans="1:13" x14ac:dyDescent="0.25">
      <c r="A397">
        <v>1676534</v>
      </c>
      <c r="B397" t="s">
        <v>409</v>
      </c>
      <c r="C397" t="s">
        <v>306</v>
      </c>
      <c r="D397" t="s">
        <v>524</v>
      </c>
      <c r="E397" t="s">
        <v>487</v>
      </c>
      <c r="F397" t="s">
        <v>525</v>
      </c>
      <c r="G397" t="s">
        <v>524</v>
      </c>
      <c r="H397" s="147">
        <v>28870</v>
      </c>
      <c r="I397" t="s">
        <v>1071</v>
      </c>
      <c r="J397" t="s">
        <v>965</v>
      </c>
      <c r="K397" t="s">
        <v>1105</v>
      </c>
      <c r="L397" t="s">
        <v>1125</v>
      </c>
      <c r="M397" t="s">
        <v>349</v>
      </c>
    </row>
    <row r="398" spans="1:13" x14ac:dyDescent="0.25">
      <c r="A398">
        <v>1676572</v>
      </c>
      <c r="B398" t="s">
        <v>409</v>
      </c>
      <c r="C398" t="s">
        <v>295</v>
      </c>
      <c r="D398" t="s">
        <v>526</v>
      </c>
      <c r="E398" t="s">
        <v>357</v>
      </c>
      <c r="F398" t="s">
        <v>479</v>
      </c>
      <c r="G398" t="s">
        <v>527</v>
      </c>
      <c r="H398" s="147">
        <v>31496</v>
      </c>
      <c r="I398" t="s">
        <v>1063</v>
      </c>
      <c r="J398" t="s">
        <v>986</v>
      </c>
      <c r="K398" t="s">
        <v>1044</v>
      </c>
      <c r="L398" t="s">
        <v>1126</v>
      </c>
      <c r="M398" t="s">
        <v>301</v>
      </c>
    </row>
    <row r="399" spans="1:13" x14ac:dyDescent="0.25">
      <c r="A399">
        <v>1676666</v>
      </c>
      <c r="B399" t="s">
        <v>409</v>
      </c>
      <c r="C399" t="s">
        <v>418</v>
      </c>
      <c r="D399" t="s">
        <v>528</v>
      </c>
      <c r="E399" t="s">
        <v>363</v>
      </c>
      <c r="F399" t="s">
        <v>448</v>
      </c>
      <c r="G399" t="s">
        <v>528</v>
      </c>
      <c r="H399" s="147">
        <v>28615</v>
      </c>
      <c r="I399" t="s">
        <v>979</v>
      </c>
      <c r="J399" t="s">
        <v>979</v>
      </c>
      <c r="K399" t="s">
        <v>1127</v>
      </c>
      <c r="L399" t="s">
        <v>1128</v>
      </c>
      <c r="M399" t="s">
        <v>349</v>
      </c>
    </row>
    <row r="400" spans="1:13" x14ac:dyDescent="0.25">
      <c r="A400">
        <v>1676933</v>
      </c>
      <c r="B400" t="s">
        <v>294</v>
      </c>
      <c r="C400" t="s">
        <v>295</v>
      </c>
      <c r="D400" t="s">
        <v>529</v>
      </c>
      <c r="F400" t="s">
        <v>530</v>
      </c>
      <c r="G400" t="s">
        <v>529</v>
      </c>
      <c r="H400" s="147">
        <v>41212</v>
      </c>
      <c r="I400" t="s">
        <v>1043</v>
      </c>
      <c r="J400" t="s">
        <v>975</v>
      </c>
      <c r="K400" t="s">
        <v>1005</v>
      </c>
      <c r="L400" t="s">
        <v>1129</v>
      </c>
      <c r="M400" t="s">
        <v>301</v>
      </c>
    </row>
    <row r="401" spans="1:13" x14ac:dyDescent="0.25">
      <c r="A401">
        <v>1676966</v>
      </c>
      <c r="B401" t="s">
        <v>409</v>
      </c>
      <c r="C401" t="s">
        <v>295</v>
      </c>
      <c r="D401" t="s">
        <v>531</v>
      </c>
      <c r="E401" t="s">
        <v>357</v>
      </c>
      <c r="F401" t="s">
        <v>470</v>
      </c>
      <c r="G401" t="s">
        <v>531</v>
      </c>
      <c r="H401" s="147">
        <v>31642</v>
      </c>
      <c r="I401" t="s">
        <v>970</v>
      </c>
      <c r="J401" t="s">
        <v>951</v>
      </c>
      <c r="K401" t="s">
        <v>1044</v>
      </c>
      <c r="L401" t="s">
        <v>1130</v>
      </c>
      <c r="M401" t="s">
        <v>301</v>
      </c>
    </row>
    <row r="402" spans="1:13" x14ac:dyDescent="0.25">
      <c r="A402">
        <v>1677097</v>
      </c>
      <c r="B402" t="s">
        <v>294</v>
      </c>
      <c r="C402" t="s">
        <v>306</v>
      </c>
      <c r="D402" t="s">
        <v>532</v>
      </c>
      <c r="F402" t="s">
        <v>533</v>
      </c>
      <c r="G402" t="s">
        <v>532</v>
      </c>
      <c r="H402" s="147">
        <v>41738</v>
      </c>
      <c r="I402" t="s">
        <v>983</v>
      </c>
      <c r="J402" t="s">
        <v>952</v>
      </c>
      <c r="K402" t="s">
        <v>1021</v>
      </c>
      <c r="L402" t="s">
        <v>1131</v>
      </c>
      <c r="M402" t="s">
        <v>349</v>
      </c>
    </row>
    <row r="403" spans="1:13" x14ac:dyDescent="0.25">
      <c r="A403">
        <v>1677304</v>
      </c>
      <c r="B403" t="s">
        <v>340</v>
      </c>
      <c r="C403" t="s">
        <v>306</v>
      </c>
      <c r="D403" t="s">
        <v>1515</v>
      </c>
      <c r="F403" t="s">
        <v>1614</v>
      </c>
      <c r="G403" t="s">
        <v>1515</v>
      </c>
      <c r="H403" s="147">
        <v>41250</v>
      </c>
      <c r="I403" t="s">
        <v>1009</v>
      </c>
      <c r="J403" t="s">
        <v>956</v>
      </c>
      <c r="K403" t="s">
        <v>1005</v>
      </c>
      <c r="L403" t="s">
        <v>1615</v>
      </c>
      <c r="M403" t="s">
        <v>349</v>
      </c>
    </row>
    <row r="404" spans="1:13" x14ac:dyDescent="0.25">
      <c r="A404">
        <v>1678196</v>
      </c>
      <c r="B404" t="s">
        <v>340</v>
      </c>
      <c r="C404" t="s">
        <v>295</v>
      </c>
      <c r="D404" t="s">
        <v>378</v>
      </c>
      <c r="E404" t="s">
        <v>301</v>
      </c>
      <c r="F404" t="s">
        <v>379</v>
      </c>
      <c r="G404" t="s">
        <v>378</v>
      </c>
      <c r="H404" s="147">
        <v>41947</v>
      </c>
      <c r="I404" t="s">
        <v>952</v>
      </c>
      <c r="J404" t="s">
        <v>959</v>
      </c>
      <c r="K404" t="s">
        <v>1021</v>
      </c>
      <c r="L404" t="s">
        <v>1030</v>
      </c>
      <c r="M404" t="s">
        <v>301</v>
      </c>
    </row>
    <row r="405" spans="1:13" x14ac:dyDescent="0.25">
      <c r="A405">
        <v>1678230</v>
      </c>
      <c r="B405" t="s">
        <v>294</v>
      </c>
      <c r="C405" t="s">
        <v>295</v>
      </c>
      <c r="D405" t="s">
        <v>534</v>
      </c>
      <c r="F405" t="s">
        <v>437</v>
      </c>
      <c r="G405" t="s">
        <v>534</v>
      </c>
      <c r="H405" s="147">
        <v>41950</v>
      </c>
      <c r="I405" t="s">
        <v>1009</v>
      </c>
      <c r="J405" t="s">
        <v>959</v>
      </c>
      <c r="K405" t="s">
        <v>1021</v>
      </c>
      <c r="L405" t="s">
        <v>1132</v>
      </c>
      <c r="M405" t="s">
        <v>301</v>
      </c>
    </row>
    <row r="406" spans="1:13" x14ac:dyDescent="0.25">
      <c r="A406">
        <v>1678231</v>
      </c>
      <c r="B406" t="s">
        <v>294</v>
      </c>
      <c r="C406" t="s">
        <v>306</v>
      </c>
      <c r="D406" t="s">
        <v>535</v>
      </c>
      <c r="F406" t="s">
        <v>536</v>
      </c>
      <c r="G406" t="s">
        <v>535</v>
      </c>
      <c r="H406" s="147">
        <v>41571</v>
      </c>
      <c r="I406" t="s">
        <v>1080</v>
      </c>
      <c r="J406" t="s">
        <v>975</v>
      </c>
      <c r="K406" t="s">
        <v>994</v>
      </c>
      <c r="L406" t="s">
        <v>1133</v>
      </c>
      <c r="M406" t="s">
        <v>349</v>
      </c>
    </row>
    <row r="407" spans="1:13" x14ac:dyDescent="0.25">
      <c r="A407">
        <v>1678232</v>
      </c>
      <c r="B407" t="s">
        <v>294</v>
      </c>
      <c r="C407" t="s">
        <v>306</v>
      </c>
      <c r="D407" t="s">
        <v>537</v>
      </c>
      <c r="F407" t="s">
        <v>538</v>
      </c>
      <c r="G407" t="s">
        <v>537</v>
      </c>
      <c r="H407" s="147">
        <v>41705</v>
      </c>
      <c r="I407" t="s">
        <v>1009</v>
      </c>
      <c r="J407" t="s">
        <v>986</v>
      </c>
      <c r="K407" t="s">
        <v>1021</v>
      </c>
      <c r="L407" t="s">
        <v>1134</v>
      </c>
      <c r="M407" t="s">
        <v>349</v>
      </c>
    </row>
    <row r="408" spans="1:13" x14ac:dyDescent="0.25">
      <c r="A408">
        <v>1678435</v>
      </c>
      <c r="B408" t="s">
        <v>340</v>
      </c>
      <c r="C408" t="s">
        <v>306</v>
      </c>
      <c r="D408" t="s">
        <v>1616</v>
      </c>
      <c r="F408" t="s">
        <v>1617</v>
      </c>
      <c r="G408" t="s">
        <v>1616</v>
      </c>
      <c r="H408" s="147">
        <v>41794</v>
      </c>
      <c r="I408" t="s">
        <v>952</v>
      </c>
      <c r="J408" t="s">
        <v>962</v>
      </c>
      <c r="K408" t="s">
        <v>1021</v>
      </c>
      <c r="L408" t="s">
        <v>1383</v>
      </c>
      <c r="M408" t="s">
        <v>349</v>
      </c>
    </row>
    <row r="409" spans="1:13" x14ac:dyDescent="0.25">
      <c r="A409">
        <v>1678436</v>
      </c>
      <c r="B409" t="s">
        <v>340</v>
      </c>
      <c r="C409" t="s">
        <v>295</v>
      </c>
      <c r="D409" t="s">
        <v>594</v>
      </c>
      <c r="F409" t="s">
        <v>1618</v>
      </c>
      <c r="G409" t="s">
        <v>594</v>
      </c>
      <c r="H409" s="147">
        <v>41326</v>
      </c>
      <c r="I409" t="s">
        <v>1039</v>
      </c>
      <c r="J409" t="s">
        <v>971</v>
      </c>
      <c r="K409" t="s">
        <v>994</v>
      </c>
      <c r="L409" t="s">
        <v>1619</v>
      </c>
      <c r="M409" t="s">
        <v>301</v>
      </c>
    </row>
    <row r="410" spans="1:13" x14ac:dyDescent="0.25">
      <c r="A410">
        <v>1680877</v>
      </c>
      <c r="B410" t="s">
        <v>340</v>
      </c>
      <c r="C410" t="s">
        <v>306</v>
      </c>
      <c r="D410" t="s">
        <v>918</v>
      </c>
      <c r="F410" t="s">
        <v>917</v>
      </c>
      <c r="G410" t="s">
        <v>918</v>
      </c>
      <c r="H410" s="147">
        <v>40654</v>
      </c>
      <c r="I410" t="s">
        <v>1039</v>
      </c>
      <c r="J410" t="s">
        <v>952</v>
      </c>
      <c r="K410" t="s">
        <v>980</v>
      </c>
      <c r="L410" t="s">
        <v>1620</v>
      </c>
      <c r="M410" t="s">
        <v>349</v>
      </c>
    </row>
    <row r="411" spans="1:13" x14ac:dyDescent="0.25">
      <c r="A411">
        <v>1681507</v>
      </c>
      <c r="B411" t="s">
        <v>340</v>
      </c>
      <c r="C411" t="s">
        <v>295</v>
      </c>
      <c r="D411" t="s">
        <v>1621</v>
      </c>
      <c r="F411" t="s">
        <v>1611</v>
      </c>
      <c r="G411" t="s">
        <v>1622</v>
      </c>
      <c r="H411" s="147">
        <v>41840</v>
      </c>
      <c r="I411" t="s">
        <v>985</v>
      </c>
      <c r="J411" t="s">
        <v>1009</v>
      </c>
      <c r="K411" t="s">
        <v>1021</v>
      </c>
      <c r="L411" t="s">
        <v>1623</v>
      </c>
      <c r="M411" t="s">
        <v>301</v>
      </c>
    </row>
    <row r="412" spans="1:13" x14ac:dyDescent="0.25">
      <c r="A412">
        <v>1681663</v>
      </c>
      <c r="B412" t="s">
        <v>340</v>
      </c>
      <c r="C412" t="s">
        <v>295</v>
      </c>
      <c r="D412" t="s">
        <v>810</v>
      </c>
      <c r="F412" t="s">
        <v>811</v>
      </c>
      <c r="G412" t="s">
        <v>810</v>
      </c>
      <c r="H412" s="147">
        <v>40182</v>
      </c>
      <c r="I412" t="s">
        <v>952</v>
      </c>
      <c r="J412" t="s">
        <v>965</v>
      </c>
      <c r="K412" t="s">
        <v>972</v>
      </c>
      <c r="L412" t="s">
        <v>1351</v>
      </c>
      <c r="M412" t="s">
        <v>301</v>
      </c>
    </row>
    <row r="413" spans="1:13" x14ac:dyDescent="0.25">
      <c r="A413">
        <v>1681668</v>
      </c>
      <c r="B413" t="s">
        <v>340</v>
      </c>
      <c r="C413" t="s">
        <v>306</v>
      </c>
      <c r="D413" t="s">
        <v>812</v>
      </c>
      <c r="F413" t="s">
        <v>813</v>
      </c>
      <c r="G413" t="s">
        <v>812</v>
      </c>
      <c r="H413" s="147">
        <v>41399</v>
      </c>
      <c r="I413" t="s">
        <v>979</v>
      </c>
      <c r="J413" t="s">
        <v>979</v>
      </c>
      <c r="K413" t="s">
        <v>994</v>
      </c>
      <c r="L413" t="s">
        <v>1352</v>
      </c>
      <c r="M413" t="s">
        <v>349</v>
      </c>
    </row>
    <row r="414" spans="1:13" x14ac:dyDescent="0.25">
      <c r="A414">
        <v>1681672</v>
      </c>
      <c r="B414" t="s">
        <v>340</v>
      </c>
      <c r="C414" t="s">
        <v>306</v>
      </c>
      <c r="D414" t="s">
        <v>366</v>
      </c>
      <c r="F414" t="s">
        <v>811</v>
      </c>
      <c r="G414" t="s">
        <v>366</v>
      </c>
      <c r="H414" s="147">
        <v>41201</v>
      </c>
      <c r="I414" t="s">
        <v>974</v>
      </c>
      <c r="J414" t="s">
        <v>975</v>
      </c>
      <c r="K414" t="s">
        <v>1005</v>
      </c>
      <c r="L414" t="s">
        <v>1200</v>
      </c>
      <c r="M414" t="s">
        <v>349</v>
      </c>
    </row>
    <row r="415" spans="1:13" x14ac:dyDescent="0.25">
      <c r="A415">
        <v>1681987</v>
      </c>
      <c r="B415" t="s">
        <v>294</v>
      </c>
      <c r="C415" t="s">
        <v>306</v>
      </c>
      <c r="D415" t="s">
        <v>307</v>
      </c>
      <c r="F415" t="s">
        <v>643</v>
      </c>
      <c r="G415" t="s">
        <v>307</v>
      </c>
      <c r="H415" s="147">
        <v>41197</v>
      </c>
      <c r="I415" t="s">
        <v>1071</v>
      </c>
      <c r="J415" t="s">
        <v>975</v>
      </c>
      <c r="K415" t="s">
        <v>1005</v>
      </c>
      <c r="L415" t="s">
        <v>1208</v>
      </c>
      <c r="M415" t="s">
        <v>349</v>
      </c>
    </row>
    <row r="416" spans="1:13" x14ac:dyDescent="0.25">
      <c r="A416">
        <v>1682353</v>
      </c>
      <c r="B416" t="s">
        <v>294</v>
      </c>
      <c r="C416" t="s">
        <v>306</v>
      </c>
      <c r="D416" t="s">
        <v>366</v>
      </c>
      <c r="F416" t="s">
        <v>644</v>
      </c>
      <c r="G416" t="s">
        <v>366</v>
      </c>
      <c r="H416" s="147">
        <v>41131</v>
      </c>
      <c r="I416" t="s">
        <v>975</v>
      </c>
      <c r="J416" t="s">
        <v>951</v>
      </c>
      <c r="K416" t="s">
        <v>1005</v>
      </c>
      <c r="L416" t="s">
        <v>1209</v>
      </c>
      <c r="M416" t="s">
        <v>349</v>
      </c>
    </row>
    <row r="417" spans="1:13" x14ac:dyDescent="0.25">
      <c r="A417">
        <v>1683147</v>
      </c>
      <c r="B417" t="s">
        <v>340</v>
      </c>
      <c r="C417" t="s">
        <v>306</v>
      </c>
      <c r="D417" t="s">
        <v>380</v>
      </c>
      <c r="E417" t="s">
        <v>381</v>
      </c>
      <c r="F417" t="s">
        <v>382</v>
      </c>
      <c r="G417" t="s">
        <v>383</v>
      </c>
      <c r="H417" s="147">
        <v>40468</v>
      </c>
      <c r="I417" t="s">
        <v>1011</v>
      </c>
      <c r="J417" t="s">
        <v>975</v>
      </c>
      <c r="K417" t="s">
        <v>972</v>
      </c>
      <c r="L417" t="s">
        <v>1031</v>
      </c>
      <c r="M417" t="s">
        <v>349</v>
      </c>
    </row>
    <row r="418" spans="1:13" x14ac:dyDescent="0.25">
      <c r="A418">
        <v>1684825</v>
      </c>
      <c r="B418" t="s">
        <v>340</v>
      </c>
      <c r="C418" t="s">
        <v>306</v>
      </c>
      <c r="D418" t="s">
        <v>1624</v>
      </c>
      <c r="F418" t="s">
        <v>1625</v>
      </c>
      <c r="G418" t="s">
        <v>1624</v>
      </c>
      <c r="H418" s="147">
        <v>41527</v>
      </c>
      <c r="I418" t="s">
        <v>975</v>
      </c>
      <c r="J418" t="s">
        <v>983</v>
      </c>
      <c r="K418" t="s">
        <v>994</v>
      </c>
      <c r="L418" t="s">
        <v>1626</v>
      </c>
      <c r="M418" t="s">
        <v>349</v>
      </c>
    </row>
    <row r="419" spans="1:13" x14ac:dyDescent="0.25">
      <c r="A419">
        <v>1685116</v>
      </c>
      <c r="B419" t="s">
        <v>409</v>
      </c>
      <c r="C419" t="s">
        <v>418</v>
      </c>
      <c r="D419" t="s">
        <v>689</v>
      </c>
      <c r="F419" t="s">
        <v>632</v>
      </c>
      <c r="G419" t="s">
        <v>419</v>
      </c>
      <c r="H419" s="147">
        <v>29966</v>
      </c>
      <c r="I419" t="s">
        <v>1071</v>
      </c>
      <c r="J419" t="s">
        <v>965</v>
      </c>
      <c r="K419" t="s">
        <v>1118</v>
      </c>
      <c r="L419" t="s">
        <v>1258</v>
      </c>
      <c r="M419" t="s">
        <v>349</v>
      </c>
    </row>
    <row r="420" spans="1:13" x14ac:dyDescent="0.25">
      <c r="A420">
        <v>1686194</v>
      </c>
      <c r="B420" t="s">
        <v>294</v>
      </c>
      <c r="C420" t="s">
        <v>306</v>
      </c>
      <c r="D420" t="s">
        <v>1627</v>
      </c>
      <c r="F420" t="s">
        <v>926</v>
      </c>
      <c r="G420" t="s">
        <v>1627</v>
      </c>
      <c r="H420" s="147">
        <v>41572</v>
      </c>
      <c r="I420" t="s">
        <v>1063</v>
      </c>
      <c r="J420" t="s">
        <v>975</v>
      </c>
      <c r="K420" t="s">
        <v>994</v>
      </c>
      <c r="L420" t="s">
        <v>1628</v>
      </c>
      <c r="M420" t="s">
        <v>349</v>
      </c>
    </row>
    <row r="421" spans="1:13" x14ac:dyDescent="0.25">
      <c r="A421">
        <v>1686195</v>
      </c>
      <c r="B421" t="s">
        <v>294</v>
      </c>
      <c r="C421" t="s">
        <v>295</v>
      </c>
      <c r="D421" t="s">
        <v>332</v>
      </c>
      <c r="E421" t="s">
        <v>338</v>
      </c>
      <c r="F421" t="s">
        <v>922</v>
      </c>
      <c r="G421" t="s">
        <v>332</v>
      </c>
      <c r="H421" s="147">
        <v>27470</v>
      </c>
      <c r="I421" t="s">
        <v>1011</v>
      </c>
      <c r="J421" t="s">
        <v>986</v>
      </c>
      <c r="K421" t="s">
        <v>1012</v>
      </c>
      <c r="L421" t="s">
        <v>1629</v>
      </c>
      <c r="M421" t="s">
        <v>301</v>
      </c>
    </row>
    <row r="422" spans="1:13" x14ac:dyDescent="0.25">
      <c r="A422">
        <v>1688280</v>
      </c>
      <c r="B422" t="s">
        <v>294</v>
      </c>
      <c r="C422" t="s">
        <v>306</v>
      </c>
      <c r="D422" t="s">
        <v>412</v>
      </c>
      <c r="F422" t="s">
        <v>406</v>
      </c>
      <c r="G422" t="s">
        <v>412</v>
      </c>
      <c r="H422" s="147">
        <v>41856</v>
      </c>
      <c r="I422" t="s">
        <v>979</v>
      </c>
      <c r="J422" t="s">
        <v>951</v>
      </c>
      <c r="K422" t="s">
        <v>1021</v>
      </c>
      <c r="L422" t="s">
        <v>1135</v>
      </c>
      <c r="M422" t="s">
        <v>349</v>
      </c>
    </row>
    <row r="423" spans="1:13" x14ac:dyDescent="0.25">
      <c r="A423">
        <v>1688281</v>
      </c>
      <c r="B423" t="s">
        <v>294</v>
      </c>
      <c r="C423" t="s">
        <v>306</v>
      </c>
      <c r="D423" t="s">
        <v>539</v>
      </c>
      <c r="F423" t="s">
        <v>540</v>
      </c>
      <c r="G423" t="s">
        <v>539</v>
      </c>
      <c r="H423" s="147">
        <v>41989</v>
      </c>
      <c r="I423" t="s">
        <v>964</v>
      </c>
      <c r="J423" t="s">
        <v>956</v>
      </c>
      <c r="K423" t="s">
        <v>1021</v>
      </c>
      <c r="L423" t="s">
        <v>1136</v>
      </c>
      <c r="M423" t="s">
        <v>349</v>
      </c>
    </row>
    <row r="424" spans="1:13" x14ac:dyDescent="0.25">
      <c r="A424">
        <v>1688282</v>
      </c>
      <c r="B424" t="s">
        <v>294</v>
      </c>
      <c r="C424" t="s">
        <v>295</v>
      </c>
      <c r="D424" t="s">
        <v>452</v>
      </c>
      <c r="F424" t="s">
        <v>512</v>
      </c>
      <c r="G424" t="s">
        <v>452</v>
      </c>
      <c r="H424" s="147">
        <v>41665</v>
      </c>
      <c r="I424" t="s">
        <v>978</v>
      </c>
      <c r="J424" t="s">
        <v>965</v>
      </c>
      <c r="K424" t="s">
        <v>1021</v>
      </c>
      <c r="L424" t="s">
        <v>1137</v>
      </c>
      <c r="M424" t="s">
        <v>301</v>
      </c>
    </row>
    <row r="425" spans="1:13" x14ac:dyDescent="0.25">
      <c r="A425">
        <v>1688284</v>
      </c>
      <c r="B425" t="s">
        <v>294</v>
      </c>
      <c r="C425" t="s">
        <v>295</v>
      </c>
      <c r="D425" t="s">
        <v>541</v>
      </c>
      <c r="F425" t="s">
        <v>542</v>
      </c>
      <c r="G425" t="s">
        <v>541</v>
      </c>
      <c r="H425" s="147">
        <v>42248</v>
      </c>
      <c r="I425" t="s">
        <v>965</v>
      </c>
      <c r="J425" t="s">
        <v>983</v>
      </c>
      <c r="K425" t="s">
        <v>1018</v>
      </c>
      <c r="L425" t="s">
        <v>1138</v>
      </c>
      <c r="M425" t="s">
        <v>301</v>
      </c>
    </row>
    <row r="426" spans="1:13" x14ac:dyDescent="0.25">
      <c r="A426">
        <v>1688514</v>
      </c>
      <c r="B426" t="s">
        <v>294</v>
      </c>
      <c r="C426" t="s">
        <v>295</v>
      </c>
      <c r="D426" t="s">
        <v>378</v>
      </c>
      <c r="F426" t="s">
        <v>645</v>
      </c>
      <c r="G426" t="s">
        <v>378</v>
      </c>
      <c r="H426" s="147">
        <v>40216</v>
      </c>
      <c r="I426" t="s">
        <v>1009</v>
      </c>
      <c r="J426" t="s">
        <v>971</v>
      </c>
      <c r="K426" t="s">
        <v>972</v>
      </c>
      <c r="L426" t="s">
        <v>1210</v>
      </c>
      <c r="M426" t="s">
        <v>301</v>
      </c>
    </row>
    <row r="427" spans="1:13" x14ac:dyDescent="0.25">
      <c r="A427">
        <v>1688518</v>
      </c>
      <c r="B427" t="s">
        <v>340</v>
      </c>
      <c r="C427" t="s">
        <v>306</v>
      </c>
      <c r="D427" t="s">
        <v>661</v>
      </c>
      <c r="F427" t="s">
        <v>625</v>
      </c>
      <c r="G427" t="s">
        <v>661</v>
      </c>
      <c r="H427" s="147">
        <v>41749</v>
      </c>
      <c r="I427" t="s">
        <v>985</v>
      </c>
      <c r="J427" t="s">
        <v>952</v>
      </c>
      <c r="K427" t="s">
        <v>1021</v>
      </c>
      <c r="L427" t="s">
        <v>1224</v>
      </c>
      <c r="M427" t="s">
        <v>349</v>
      </c>
    </row>
    <row r="428" spans="1:13" x14ac:dyDescent="0.25">
      <c r="A428">
        <v>1688678</v>
      </c>
      <c r="B428" t="s">
        <v>294</v>
      </c>
      <c r="C428" t="s">
        <v>295</v>
      </c>
      <c r="D428" t="s">
        <v>543</v>
      </c>
      <c r="F428" t="s">
        <v>518</v>
      </c>
      <c r="G428" t="s">
        <v>543</v>
      </c>
      <c r="H428" s="147">
        <v>41802</v>
      </c>
      <c r="I428" t="s">
        <v>956</v>
      </c>
      <c r="J428" t="s">
        <v>962</v>
      </c>
      <c r="K428" t="s">
        <v>1021</v>
      </c>
      <c r="L428" t="s">
        <v>1139</v>
      </c>
      <c r="M428" t="s">
        <v>301</v>
      </c>
    </row>
    <row r="429" spans="1:13" x14ac:dyDescent="0.25">
      <c r="A429">
        <v>1689392</v>
      </c>
      <c r="B429" t="s">
        <v>294</v>
      </c>
      <c r="C429" t="s">
        <v>295</v>
      </c>
      <c r="D429" t="s">
        <v>544</v>
      </c>
      <c r="F429" t="s">
        <v>545</v>
      </c>
      <c r="G429" t="s">
        <v>544</v>
      </c>
      <c r="H429" s="147">
        <v>42285</v>
      </c>
      <c r="I429" t="s">
        <v>951</v>
      </c>
      <c r="J429" t="s">
        <v>975</v>
      </c>
      <c r="K429" t="s">
        <v>1018</v>
      </c>
      <c r="L429" t="s">
        <v>1140</v>
      </c>
      <c r="M429" t="s">
        <v>301</v>
      </c>
    </row>
    <row r="430" spans="1:13" x14ac:dyDescent="0.25">
      <c r="A430">
        <v>1689512</v>
      </c>
      <c r="B430" t="s">
        <v>340</v>
      </c>
      <c r="C430" t="s">
        <v>306</v>
      </c>
      <c r="D430" t="s">
        <v>741</v>
      </c>
      <c r="F430" t="s">
        <v>814</v>
      </c>
      <c r="G430" t="s">
        <v>741</v>
      </c>
      <c r="H430" s="147">
        <v>41427</v>
      </c>
      <c r="I430" t="s">
        <v>971</v>
      </c>
      <c r="J430" t="s">
        <v>962</v>
      </c>
      <c r="K430" t="s">
        <v>994</v>
      </c>
      <c r="L430" t="s">
        <v>1353</v>
      </c>
      <c r="M430" t="s">
        <v>349</v>
      </c>
    </row>
    <row r="431" spans="1:13" x14ac:dyDescent="0.25">
      <c r="A431">
        <v>1689513</v>
      </c>
      <c r="B431" t="s">
        <v>340</v>
      </c>
      <c r="C431" t="s">
        <v>306</v>
      </c>
      <c r="D431" t="s">
        <v>314</v>
      </c>
      <c r="F431" t="s">
        <v>729</v>
      </c>
      <c r="G431" t="s">
        <v>314</v>
      </c>
      <c r="H431" s="147">
        <v>42272</v>
      </c>
      <c r="I431" t="s">
        <v>1063</v>
      </c>
      <c r="J431" t="s">
        <v>983</v>
      </c>
      <c r="K431" t="s">
        <v>1018</v>
      </c>
      <c r="L431" t="s">
        <v>1354</v>
      </c>
      <c r="M431" t="s">
        <v>349</v>
      </c>
    </row>
    <row r="432" spans="1:13" x14ac:dyDescent="0.25">
      <c r="A432">
        <v>1689514</v>
      </c>
      <c r="B432" t="s">
        <v>340</v>
      </c>
      <c r="C432" t="s">
        <v>306</v>
      </c>
      <c r="D432" t="s">
        <v>650</v>
      </c>
      <c r="F432" t="s">
        <v>758</v>
      </c>
      <c r="G432" t="s">
        <v>650</v>
      </c>
      <c r="H432" s="147">
        <v>42078</v>
      </c>
      <c r="I432" t="s">
        <v>1071</v>
      </c>
      <c r="J432" t="s">
        <v>986</v>
      </c>
      <c r="K432" t="s">
        <v>1018</v>
      </c>
      <c r="L432" t="s">
        <v>1355</v>
      </c>
      <c r="M432" t="s">
        <v>349</v>
      </c>
    </row>
    <row r="433" spans="1:13" x14ac:dyDescent="0.25">
      <c r="A433">
        <v>1689515</v>
      </c>
      <c r="B433" t="s">
        <v>294</v>
      </c>
      <c r="C433" t="s">
        <v>306</v>
      </c>
      <c r="D433" t="s">
        <v>319</v>
      </c>
      <c r="F433" t="s">
        <v>815</v>
      </c>
      <c r="G433" t="s">
        <v>319</v>
      </c>
      <c r="H433" s="147">
        <v>39912</v>
      </c>
      <c r="I433" t="s">
        <v>983</v>
      </c>
      <c r="J433" t="s">
        <v>952</v>
      </c>
      <c r="K433" t="s">
        <v>966</v>
      </c>
      <c r="L433" t="s">
        <v>1356</v>
      </c>
      <c r="M433" t="s">
        <v>349</v>
      </c>
    </row>
    <row r="434" spans="1:13" x14ac:dyDescent="0.25">
      <c r="A434">
        <v>1689516</v>
      </c>
      <c r="B434" t="s">
        <v>409</v>
      </c>
      <c r="C434" t="s">
        <v>306</v>
      </c>
      <c r="D434" t="s">
        <v>604</v>
      </c>
      <c r="F434" t="s">
        <v>581</v>
      </c>
      <c r="G434" t="s">
        <v>604</v>
      </c>
      <c r="H434" s="147">
        <v>31826</v>
      </c>
      <c r="I434" t="s">
        <v>970</v>
      </c>
      <c r="J434" t="s">
        <v>971</v>
      </c>
      <c r="K434" t="s">
        <v>1110</v>
      </c>
      <c r="L434" t="s">
        <v>1357</v>
      </c>
      <c r="M434" t="s">
        <v>349</v>
      </c>
    </row>
    <row r="435" spans="1:13" x14ac:dyDescent="0.25">
      <c r="A435">
        <v>1689517</v>
      </c>
      <c r="B435" t="s">
        <v>409</v>
      </c>
      <c r="C435" t="s">
        <v>306</v>
      </c>
      <c r="D435" t="s">
        <v>728</v>
      </c>
      <c r="F435" t="s">
        <v>743</v>
      </c>
      <c r="G435" t="s">
        <v>728</v>
      </c>
      <c r="H435" s="147">
        <v>30085</v>
      </c>
      <c r="I435" t="s">
        <v>1025</v>
      </c>
      <c r="J435" t="s">
        <v>979</v>
      </c>
      <c r="K435" t="s">
        <v>1118</v>
      </c>
      <c r="L435" t="s">
        <v>1358</v>
      </c>
      <c r="M435" t="s">
        <v>349</v>
      </c>
    </row>
    <row r="436" spans="1:13" x14ac:dyDescent="0.25">
      <c r="A436">
        <v>1689518</v>
      </c>
      <c r="B436" t="s">
        <v>340</v>
      </c>
      <c r="C436" t="s">
        <v>306</v>
      </c>
      <c r="D436" t="s">
        <v>816</v>
      </c>
      <c r="F436" t="s">
        <v>817</v>
      </c>
      <c r="G436" t="s">
        <v>816</v>
      </c>
      <c r="H436" s="147">
        <v>42013</v>
      </c>
      <c r="I436" t="s">
        <v>983</v>
      </c>
      <c r="J436" t="s">
        <v>965</v>
      </c>
      <c r="K436" t="s">
        <v>1018</v>
      </c>
      <c r="L436" t="s">
        <v>1359</v>
      </c>
      <c r="M436" t="s">
        <v>349</v>
      </c>
    </row>
    <row r="437" spans="1:13" x14ac:dyDescent="0.25">
      <c r="A437">
        <v>1689519</v>
      </c>
      <c r="B437" t="s">
        <v>340</v>
      </c>
      <c r="C437" t="s">
        <v>295</v>
      </c>
      <c r="D437" t="s">
        <v>341</v>
      </c>
      <c r="F437" t="s">
        <v>818</v>
      </c>
      <c r="G437" t="s">
        <v>341</v>
      </c>
      <c r="H437" s="147">
        <v>41176</v>
      </c>
      <c r="I437" t="s">
        <v>1080</v>
      </c>
      <c r="J437" t="s">
        <v>983</v>
      </c>
      <c r="K437" t="s">
        <v>1005</v>
      </c>
      <c r="L437" t="s">
        <v>1360</v>
      </c>
      <c r="M437" t="s">
        <v>301</v>
      </c>
    </row>
    <row r="438" spans="1:13" x14ac:dyDescent="0.25">
      <c r="A438">
        <v>1689520</v>
      </c>
      <c r="B438" t="s">
        <v>294</v>
      </c>
      <c r="C438" t="s">
        <v>295</v>
      </c>
      <c r="D438" t="s">
        <v>378</v>
      </c>
      <c r="F438" t="s">
        <v>819</v>
      </c>
      <c r="G438" t="s">
        <v>378</v>
      </c>
      <c r="H438" s="147">
        <v>41843</v>
      </c>
      <c r="I438" t="s">
        <v>982</v>
      </c>
      <c r="J438" t="s">
        <v>1009</v>
      </c>
      <c r="K438" t="s">
        <v>1021</v>
      </c>
      <c r="L438" t="s">
        <v>1361</v>
      </c>
      <c r="M438" t="s">
        <v>301</v>
      </c>
    </row>
    <row r="439" spans="1:13" x14ac:dyDescent="0.25">
      <c r="A439">
        <v>1689521</v>
      </c>
      <c r="B439" t="s">
        <v>340</v>
      </c>
      <c r="C439" t="s">
        <v>306</v>
      </c>
      <c r="D439" t="s">
        <v>820</v>
      </c>
      <c r="F439" t="s">
        <v>821</v>
      </c>
      <c r="G439" t="s">
        <v>820</v>
      </c>
      <c r="H439" s="147">
        <v>41631</v>
      </c>
      <c r="I439" t="s">
        <v>982</v>
      </c>
      <c r="J439" t="s">
        <v>956</v>
      </c>
      <c r="K439" t="s">
        <v>994</v>
      </c>
      <c r="L439" t="s">
        <v>1362</v>
      </c>
      <c r="M439" t="s">
        <v>349</v>
      </c>
    </row>
    <row r="440" spans="1:13" x14ac:dyDescent="0.25">
      <c r="A440">
        <v>1689522</v>
      </c>
      <c r="B440" t="s">
        <v>409</v>
      </c>
      <c r="C440" t="s">
        <v>295</v>
      </c>
      <c r="D440" t="s">
        <v>822</v>
      </c>
      <c r="E440" t="s">
        <v>696</v>
      </c>
      <c r="F440" t="s">
        <v>764</v>
      </c>
      <c r="G440" t="s">
        <v>822</v>
      </c>
      <c r="H440" s="147">
        <v>31575</v>
      </c>
      <c r="I440" t="s">
        <v>956</v>
      </c>
      <c r="J440" t="s">
        <v>962</v>
      </c>
      <c r="K440" t="s">
        <v>1044</v>
      </c>
      <c r="L440" t="s">
        <v>1363</v>
      </c>
      <c r="M440" t="s">
        <v>301</v>
      </c>
    </row>
    <row r="441" spans="1:13" x14ac:dyDescent="0.25">
      <c r="A441">
        <v>1689523</v>
      </c>
      <c r="B441" t="s">
        <v>340</v>
      </c>
      <c r="C441" t="s">
        <v>295</v>
      </c>
      <c r="D441" t="s">
        <v>465</v>
      </c>
      <c r="F441" t="s">
        <v>823</v>
      </c>
      <c r="G441" t="s">
        <v>465</v>
      </c>
      <c r="H441" s="147">
        <v>42318</v>
      </c>
      <c r="I441" t="s">
        <v>975</v>
      </c>
      <c r="J441" t="s">
        <v>959</v>
      </c>
      <c r="K441" t="s">
        <v>1018</v>
      </c>
      <c r="L441" t="s">
        <v>1364</v>
      </c>
      <c r="M441" t="s">
        <v>301</v>
      </c>
    </row>
    <row r="442" spans="1:13" x14ac:dyDescent="0.25">
      <c r="A442">
        <v>1689524</v>
      </c>
      <c r="B442" t="s">
        <v>409</v>
      </c>
      <c r="C442" t="s">
        <v>418</v>
      </c>
      <c r="D442" t="s">
        <v>824</v>
      </c>
      <c r="F442" t="s">
        <v>825</v>
      </c>
      <c r="G442" t="s">
        <v>824</v>
      </c>
      <c r="H442" s="147">
        <v>40921</v>
      </c>
      <c r="I442" t="s">
        <v>955</v>
      </c>
      <c r="J442" t="s">
        <v>965</v>
      </c>
      <c r="K442" t="s">
        <v>1005</v>
      </c>
      <c r="L442" t="s">
        <v>1312</v>
      </c>
      <c r="M442" t="s">
        <v>349</v>
      </c>
    </row>
    <row r="443" spans="1:13" x14ac:dyDescent="0.25">
      <c r="A443">
        <v>1689525</v>
      </c>
      <c r="B443" t="s">
        <v>340</v>
      </c>
      <c r="C443" t="s">
        <v>295</v>
      </c>
      <c r="D443" t="s">
        <v>826</v>
      </c>
      <c r="F443" t="s">
        <v>827</v>
      </c>
      <c r="G443" t="s">
        <v>826</v>
      </c>
      <c r="H443" s="147">
        <v>40986</v>
      </c>
      <c r="I443" t="s">
        <v>970</v>
      </c>
      <c r="J443" t="s">
        <v>986</v>
      </c>
      <c r="K443" t="s">
        <v>1005</v>
      </c>
      <c r="L443" t="s">
        <v>1365</v>
      </c>
      <c r="M443" t="s">
        <v>301</v>
      </c>
    </row>
    <row r="444" spans="1:13" x14ac:dyDescent="0.25">
      <c r="A444">
        <v>1689526</v>
      </c>
      <c r="B444" t="s">
        <v>409</v>
      </c>
      <c r="C444" t="s">
        <v>295</v>
      </c>
      <c r="D444" t="s">
        <v>828</v>
      </c>
      <c r="F444" t="s">
        <v>751</v>
      </c>
      <c r="G444" t="s">
        <v>828</v>
      </c>
      <c r="H444" s="147">
        <v>29182</v>
      </c>
      <c r="I444" t="s">
        <v>982</v>
      </c>
      <c r="J444" t="s">
        <v>959</v>
      </c>
      <c r="K444" t="s">
        <v>1105</v>
      </c>
      <c r="L444" t="s">
        <v>1366</v>
      </c>
      <c r="M444" t="s">
        <v>301</v>
      </c>
    </row>
    <row r="445" spans="1:13" x14ac:dyDescent="0.25">
      <c r="A445">
        <v>1689527</v>
      </c>
      <c r="B445" t="s">
        <v>340</v>
      </c>
      <c r="C445" t="s">
        <v>306</v>
      </c>
      <c r="D445" t="s">
        <v>829</v>
      </c>
      <c r="F445" t="s">
        <v>823</v>
      </c>
      <c r="G445" t="s">
        <v>829</v>
      </c>
      <c r="H445" s="147">
        <v>41534</v>
      </c>
      <c r="I445" t="s">
        <v>1011</v>
      </c>
      <c r="J445" t="s">
        <v>983</v>
      </c>
      <c r="K445" t="s">
        <v>994</v>
      </c>
      <c r="L445" t="s">
        <v>1367</v>
      </c>
      <c r="M445" t="s">
        <v>349</v>
      </c>
    </row>
    <row r="446" spans="1:13" x14ac:dyDescent="0.25">
      <c r="A446">
        <v>1689933</v>
      </c>
      <c r="B446" t="s">
        <v>340</v>
      </c>
      <c r="C446" t="s">
        <v>295</v>
      </c>
      <c r="D446" t="s">
        <v>384</v>
      </c>
      <c r="F446" t="s">
        <v>385</v>
      </c>
      <c r="G446" t="s">
        <v>384</v>
      </c>
      <c r="H446" s="147">
        <v>41270</v>
      </c>
      <c r="I446" t="s">
        <v>1020</v>
      </c>
      <c r="J446" t="s">
        <v>956</v>
      </c>
      <c r="K446" t="s">
        <v>1005</v>
      </c>
      <c r="L446" t="s">
        <v>1032</v>
      </c>
      <c r="M446" t="s">
        <v>301</v>
      </c>
    </row>
    <row r="447" spans="1:13" x14ac:dyDescent="0.25">
      <c r="A447">
        <v>1689934</v>
      </c>
      <c r="B447" t="s">
        <v>294</v>
      </c>
      <c r="C447" t="s">
        <v>295</v>
      </c>
      <c r="D447" t="s">
        <v>386</v>
      </c>
      <c r="E447" t="s">
        <v>363</v>
      </c>
      <c r="F447" t="s">
        <v>387</v>
      </c>
      <c r="G447" t="s">
        <v>386</v>
      </c>
      <c r="H447" s="147">
        <v>41471</v>
      </c>
      <c r="I447" t="s">
        <v>964</v>
      </c>
      <c r="J447" t="s">
        <v>1009</v>
      </c>
      <c r="K447" t="s">
        <v>994</v>
      </c>
      <c r="L447" t="s">
        <v>1033</v>
      </c>
      <c r="M447" t="s">
        <v>301</v>
      </c>
    </row>
    <row r="448" spans="1:13" x14ac:dyDescent="0.25">
      <c r="A448">
        <v>1689935</v>
      </c>
      <c r="B448" t="s">
        <v>340</v>
      </c>
      <c r="C448" t="s">
        <v>295</v>
      </c>
      <c r="D448" t="s">
        <v>354</v>
      </c>
      <c r="E448" t="s">
        <v>388</v>
      </c>
      <c r="F448" t="s">
        <v>389</v>
      </c>
      <c r="G448" t="s">
        <v>354</v>
      </c>
      <c r="H448" s="147">
        <v>41211</v>
      </c>
      <c r="I448" t="s">
        <v>1003</v>
      </c>
      <c r="J448" t="s">
        <v>975</v>
      </c>
      <c r="K448" t="s">
        <v>1005</v>
      </c>
      <c r="L448" t="s">
        <v>1034</v>
      </c>
      <c r="M448" t="s">
        <v>301</v>
      </c>
    </row>
    <row r="449" spans="1:13" x14ac:dyDescent="0.25">
      <c r="A449">
        <v>1689936</v>
      </c>
      <c r="B449" t="s">
        <v>294</v>
      </c>
      <c r="C449" t="s">
        <v>295</v>
      </c>
      <c r="D449" t="s">
        <v>477</v>
      </c>
      <c r="E449" t="s">
        <v>338</v>
      </c>
      <c r="F449" t="s">
        <v>1707</v>
      </c>
      <c r="G449" t="s">
        <v>477</v>
      </c>
      <c r="H449" s="147">
        <v>40730</v>
      </c>
      <c r="I449" s="146" t="s">
        <v>962</v>
      </c>
      <c r="J449" s="149" t="s">
        <v>1009</v>
      </c>
      <c r="K449" s="146">
        <v>2011</v>
      </c>
      <c r="L449" s="149" t="s">
        <v>1712</v>
      </c>
      <c r="M449" t="s">
        <v>301</v>
      </c>
    </row>
    <row r="450" spans="1:13" x14ac:dyDescent="0.25">
      <c r="A450">
        <v>1689937</v>
      </c>
      <c r="B450" t="s">
        <v>294</v>
      </c>
      <c r="C450" t="s">
        <v>295</v>
      </c>
      <c r="D450" t="s">
        <v>390</v>
      </c>
      <c r="E450" t="s">
        <v>391</v>
      </c>
      <c r="F450" t="s">
        <v>373</v>
      </c>
      <c r="G450" t="s">
        <v>324</v>
      </c>
      <c r="H450" s="147">
        <v>41683</v>
      </c>
      <c r="I450" t="s">
        <v>955</v>
      </c>
      <c r="J450" t="s">
        <v>971</v>
      </c>
      <c r="K450" t="s">
        <v>1021</v>
      </c>
      <c r="L450" t="s">
        <v>1035</v>
      </c>
      <c r="M450" t="s">
        <v>301</v>
      </c>
    </row>
    <row r="451" spans="1:13" x14ac:dyDescent="0.25">
      <c r="A451">
        <v>1690325</v>
      </c>
      <c r="B451" t="s">
        <v>340</v>
      </c>
      <c r="C451" t="s">
        <v>306</v>
      </c>
      <c r="D451" t="s">
        <v>307</v>
      </c>
      <c r="E451" t="s">
        <v>546</v>
      </c>
      <c r="F451" t="s">
        <v>421</v>
      </c>
      <c r="G451" t="s">
        <v>307</v>
      </c>
      <c r="H451" s="147">
        <v>39629</v>
      </c>
      <c r="I451" t="s">
        <v>1043</v>
      </c>
      <c r="J451" t="s">
        <v>962</v>
      </c>
      <c r="K451" t="s">
        <v>987</v>
      </c>
      <c r="L451" t="s">
        <v>1141</v>
      </c>
      <c r="M451" t="s">
        <v>349</v>
      </c>
    </row>
    <row r="452" spans="1:13" x14ac:dyDescent="0.25">
      <c r="A452">
        <v>1691783</v>
      </c>
      <c r="B452" t="s">
        <v>340</v>
      </c>
      <c r="C452" t="s">
        <v>295</v>
      </c>
      <c r="D452" t="s">
        <v>392</v>
      </c>
      <c r="F452" t="s">
        <v>342</v>
      </c>
      <c r="G452" t="s">
        <v>392</v>
      </c>
      <c r="H452" s="147">
        <v>41340</v>
      </c>
      <c r="I452" t="s">
        <v>1009</v>
      </c>
      <c r="J452" t="s">
        <v>986</v>
      </c>
      <c r="K452" t="s">
        <v>994</v>
      </c>
      <c r="L452" t="s">
        <v>1010</v>
      </c>
      <c r="M452" t="s">
        <v>301</v>
      </c>
    </row>
    <row r="453" spans="1:13" x14ac:dyDescent="0.25">
      <c r="A453">
        <v>1691784</v>
      </c>
      <c r="B453" t="s">
        <v>340</v>
      </c>
      <c r="C453" t="s">
        <v>295</v>
      </c>
      <c r="D453" t="s">
        <v>393</v>
      </c>
      <c r="F453" t="s">
        <v>394</v>
      </c>
      <c r="G453" t="s">
        <v>393</v>
      </c>
      <c r="H453" s="147">
        <v>41648</v>
      </c>
      <c r="I453" t="s">
        <v>983</v>
      </c>
      <c r="J453" t="s">
        <v>965</v>
      </c>
      <c r="K453" t="s">
        <v>1021</v>
      </c>
      <c r="L453" t="s">
        <v>1036</v>
      </c>
      <c r="M453" t="s">
        <v>301</v>
      </c>
    </row>
    <row r="454" spans="1:13" x14ac:dyDescent="0.25">
      <c r="A454">
        <v>1692508</v>
      </c>
      <c r="B454" t="s">
        <v>409</v>
      </c>
      <c r="C454" t="s">
        <v>295</v>
      </c>
      <c r="D454" t="s">
        <v>677</v>
      </c>
      <c r="E454" t="s">
        <v>363</v>
      </c>
      <c r="F454" t="s">
        <v>830</v>
      </c>
      <c r="G454" t="s">
        <v>677</v>
      </c>
      <c r="H454" s="147">
        <v>28826</v>
      </c>
      <c r="I454" t="s">
        <v>971</v>
      </c>
      <c r="J454" t="s">
        <v>956</v>
      </c>
      <c r="K454" t="s">
        <v>1127</v>
      </c>
      <c r="L454" t="s">
        <v>1368</v>
      </c>
      <c r="M454" t="s">
        <v>301</v>
      </c>
    </row>
    <row r="455" spans="1:13" x14ac:dyDescent="0.25">
      <c r="A455">
        <v>1694689</v>
      </c>
      <c r="B455" t="s">
        <v>340</v>
      </c>
      <c r="C455" t="s">
        <v>295</v>
      </c>
      <c r="D455" t="s">
        <v>783</v>
      </c>
      <c r="F455" t="s">
        <v>1630</v>
      </c>
      <c r="G455" t="s">
        <v>783</v>
      </c>
      <c r="H455" s="147">
        <v>40857</v>
      </c>
      <c r="I455" t="s">
        <v>975</v>
      </c>
      <c r="J455" t="s">
        <v>959</v>
      </c>
      <c r="K455" t="s">
        <v>980</v>
      </c>
      <c r="L455" t="s">
        <v>1015</v>
      </c>
      <c r="M455" t="s">
        <v>301</v>
      </c>
    </row>
    <row r="456" spans="1:13" x14ac:dyDescent="0.25">
      <c r="A456">
        <v>1694692</v>
      </c>
      <c r="B456" t="s">
        <v>340</v>
      </c>
      <c r="C456" t="s">
        <v>306</v>
      </c>
      <c r="D456" t="s">
        <v>615</v>
      </c>
      <c r="F456" t="s">
        <v>1631</v>
      </c>
      <c r="G456" t="s">
        <v>615</v>
      </c>
      <c r="H456" s="147">
        <v>41529</v>
      </c>
      <c r="I456" t="s">
        <v>956</v>
      </c>
      <c r="J456" t="s">
        <v>983</v>
      </c>
      <c r="K456" t="s">
        <v>994</v>
      </c>
      <c r="L456" t="s">
        <v>1632</v>
      </c>
      <c r="M456" t="s">
        <v>349</v>
      </c>
    </row>
    <row r="457" spans="1:13" x14ac:dyDescent="0.25">
      <c r="A457">
        <v>1694698</v>
      </c>
      <c r="B457" t="s">
        <v>340</v>
      </c>
      <c r="C457" t="s">
        <v>306</v>
      </c>
      <c r="D457" t="s">
        <v>1633</v>
      </c>
      <c r="F457" t="s">
        <v>1630</v>
      </c>
      <c r="G457" t="s">
        <v>1633</v>
      </c>
      <c r="H457" s="147">
        <v>40091</v>
      </c>
      <c r="I457" t="s">
        <v>979</v>
      </c>
      <c r="J457" t="s">
        <v>975</v>
      </c>
      <c r="K457" t="s">
        <v>966</v>
      </c>
      <c r="L457" t="s">
        <v>1634</v>
      </c>
      <c r="M457" t="s">
        <v>349</v>
      </c>
    </row>
    <row r="458" spans="1:13" x14ac:dyDescent="0.25">
      <c r="A458">
        <v>1694724</v>
      </c>
      <c r="B458" t="s">
        <v>409</v>
      </c>
      <c r="C458" t="s">
        <v>295</v>
      </c>
      <c r="D458" t="s">
        <v>1635</v>
      </c>
      <c r="E458" t="s">
        <v>1636</v>
      </c>
      <c r="F458" t="s">
        <v>915</v>
      </c>
      <c r="G458" t="s">
        <v>1635</v>
      </c>
      <c r="H458" s="147">
        <v>24553</v>
      </c>
      <c r="I458" t="s">
        <v>989</v>
      </c>
      <c r="J458" t="s">
        <v>986</v>
      </c>
      <c r="K458" t="s">
        <v>1637</v>
      </c>
      <c r="L458" t="s">
        <v>1638</v>
      </c>
      <c r="M458" t="s">
        <v>301</v>
      </c>
    </row>
    <row r="459" spans="1:13" x14ac:dyDescent="0.25">
      <c r="A459">
        <v>1694758</v>
      </c>
      <c r="B459" t="s">
        <v>409</v>
      </c>
      <c r="C459" t="s">
        <v>295</v>
      </c>
      <c r="D459" t="s">
        <v>353</v>
      </c>
      <c r="E459" t="s">
        <v>568</v>
      </c>
      <c r="F459" t="s">
        <v>1519</v>
      </c>
      <c r="G459" t="s">
        <v>353</v>
      </c>
      <c r="H459" s="147">
        <v>30348</v>
      </c>
      <c r="I459" t="s">
        <v>965</v>
      </c>
      <c r="J459" t="s">
        <v>971</v>
      </c>
      <c r="K459" t="s">
        <v>1250</v>
      </c>
      <c r="L459" t="s">
        <v>1639</v>
      </c>
      <c r="M459" t="s">
        <v>301</v>
      </c>
    </row>
    <row r="460" spans="1:13" x14ac:dyDescent="0.25">
      <c r="A460">
        <v>1694759</v>
      </c>
      <c r="B460" t="s">
        <v>340</v>
      </c>
      <c r="C460" t="s">
        <v>306</v>
      </c>
      <c r="D460" t="s">
        <v>327</v>
      </c>
      <c r="F460" t="s">
        <v>565</v>
      </c>
      <c r="G460" t="s">
        <v>327</v>
      </c>
      <c r="H460" s="147">
        <v>41639</v>
      </c>
      <c r="I460" t="s">
        <v>991</v>
      </c>
      <c r="J460" t="s">
        <v>956</v>
      </c>
      <c r="K460" t="s">
        <v>994</v>
      </c>
      <c r="L460" t="s">
        <v>1640</v>
      </c>
      <c r="M460" t="s">
        <v>349</v>
      </c>
    </row>
    <row r="461" spans="1:13" x14ac:dyDescent="0.25">
      <c r="A461">
        <v>1694760</v>
      </c>
      <c r="B461" t="s">
        <v>340</v>
      </c>
      <c r="C461" t="s">
        <v>306</v>
      </c>
      <c r="D461" t="s">
        <v>1641</v>
      </c>
      <c r="F461" t="s">
        <v>1580</v>
      </c>
      <c r="G461" t="s">
        <v>1641</v>
      </c>
      <c r="H461" s="147">
        <v>41505</v>
      </c>
      <c r="I461" t="s">
        <v>974</v>
      </c>
      <c r="J461" t="s">
        <v>951</v>
      </c>
      <c r="K461" t="s">
        <v>994</v>
      </c>
      <c r="L461" t="s">
        <v>1014</v>
      </c>
      <c r="M461" t="s">
        <v>349</v>
      </c>
    </row>
    <row r="462" spans="1:13" x14ac:dyDescent="0.25">
      <c r="A462">
        <v>1694761</v>
      </c>
      <c r="B462" t="s">
        <v>340</v>
      </c>
      <c r="C462" t="s">
        <v>295</v>
      </c>
      <c r="D462" t="s">
        <v>575</v>
      </c>
      <c r="F462" t="s">
        <v>1642</v>
      </c>
      <c r="G462" t="s">
        <v>575</v>
      </c>
      <c r="H462" s="147">
        <v>41646</v>
      </c>
      <c r="I462" t="s">
        <v>1009</v>
      </c>
      <c r="J462" t="s">
        <v>965</v>
      </c>
      <c r="K462" t="s">
        <v>1021</v>
      </c>
      <c r="L462" t="s">
        <v>1643</v>
      </c>
      <c r="M462" t="s">
        <v>301</v>
      </c>
    </row>
    <row r="463" spans="1:13" x14ac:dyDescent="0.25">
      <c r="A463">
        <v>1694762</v>
      </c>
      <c r="B463" t="s">
        <v>340</v>
      </c>
      <c r="C463" t="s">
        <v>306</v>
      </c>
      <c r="D463" t="s">
        <v>1644</v>
      </c>
      <c r="F463" t="s">
        <v>712</v>
      </c>
      <c r="G463" t="s">
        <v>1644</v>
      </c>
      <c r="H463" s="147">
        <v>39647</v>
      </c>
      <c r="I463" t="s">
        <v>970</v>
      </c>
      <c r="J463" t="s">
        <v>1009</v>
      </c>
      <c r="K463" t="s">
        <v>987</v>
      </c>
      <c r="L463" t="s">
        <v>1645</v>
      </c>
      <c r="M463" t="s">
        <v>349</v>
      </c>
    </row>
    <row r="464" spans="1:13" x14ac:dyDescent="0.25">
      <c r="A464">
        <v>1694763</v>
      </c>
      <c r="B464" t="s">
        <v>340</v>
      </c>
      <c r="C464" t="s">
        <v>306</v>
      </c>
      <c r="D464" t="s">
        <v>582</v>
      </c>
      <c r="F464" t="s">
        <v>1646</v>
      </c>
      <c r="G464" t="s">
        <v>582</v>
      </c>
      <c r="H464" s="147">
        <v>41928</v>
      </c>
      <c r="I464" t="s">
        <v>964</v>
      </c>
      <c r="J464" t="s">
        <v>975</v>
      </c>
      <c r="K464" t="s">
        <v>1021</v>
      </c>
      <c r="L464" t="s">
        <v>1647</v>
      </c>
      <c r="M464" t="s">
        <v>349</v>
      </c>
    </row>
    <row r="465" spans="1:13" x14ac:dyDescent="0.25">
      <c r="A465">
        <v>1694764</v>
      </c>
      <c r="B465" t="s">
        <v>340</v>
      </c>
      <c r="C465" t="s">
        <v>295</v>
      </c>
      <c r="D465" t="s">
        <v>422</v>
      </c>
      <c r="F465" t="s">
        <v>1648</v>
      </c>
      <c r="G465" t="s">
        <v>422</v>
      </c>
      <c r="H465" s="147">
        <v>41033</v>
      </c>
      <c r="I465" t="s">
        <v>952</v>
      </c>
      <c r="J465" t="s">
        <v>979</v>
      </c>
      <c r="K465" t="s">
        <v>1005</v>
      </c>
      <c r="L465" t="s">
        <v>1649</v>
      </c>
      <c r="M465" t="s">
        <v>301</v>
      </c>
    </row>
    <row r="466" spans="1:13" x14ac:dyDescent="0.25">
      <c r="A466">
        <v>1694765</v>
      </c>
      <c r="B466" t="s">
        <v>340</v>
      </c>
      <c r="C466" t="s">
        <v>306</v>
      </c>
      <c r="D466" t="s">
        <v>539</v>
      </c>
      <c r="F466" t="s">
        <v>1650</v>
      </c>
      <c r="G466" t="s">
        <v>539</v>
      </c>
      <c r="H466" s="147">
        <v>39991</v>
      </c>
      <c r="I466" t="s">
        <v>1020</v>
      </c>
      <c r="J466" t="s">
        <v>962</v>
      </c>
      <c r="K466" t="s">
        <v>966</v>
      </c>
      <c r="L466" t="s">
        <v>1651</v>
      </c>
      <c r="M466" t="s">
        <v>349</v>
      </c>
    </row>
    <row r="467" spans="1:13" x14ac:dyDescent="0.25">
      <c r="A467">
        <v>1694766</v>
      </c>
      <c r="B467" t="s">
        <v>409</v>
      </c>
      <c r="C467" t="s">
        <v>295</v>
      </c>
      <c r="D467" t="s">
        <v>939</v>
      </c>
      <c r="E467" t="s">
        <v>396</v>
      </c>
      <c r="F467" t="s">
        <v>919</v>
      </c>
      <c r="G467" t="s">
        <v>939</v>
      </c>
      <c r="H467" s="147">
        <v>28041</v>
      </c>
      <c r="I467" t="s">
        <v>951</v>
      </c>
      <c r="J467" t="s">
        <v>975</v>
      </c>
      <c r="K467" t="s">
        <v>1121</v>
      </c>
      <c r="L467" t="s">
        <v>1652</v>
      </c>
      <c r="M467" t="s">
        <v>301</v>
      </c>
    </row>
    <row r="468" spans="1:13" x14ac:dyDescent="0.25">
      <c r="A468">
        <v>1694780</v>
      </c>
      <c r="B468" t="s">
        <v>340</v>
      </c>
      <c r="C468" t="s">
        <v>295</v>
      </c>
      <c r="D468" t="s">
        <v>1453</v>
      </c>
      <c r="F468" t="s">
        <v>1653</v>
      </c>
      <c r="G468" t="s">
        <v>1453</v>
      </c>
      <c r="H468" s="147">
        <v>41826</v>
      </c>
      <c r="I468" t="s">
        <v>962</v>
      </c>
      <c r="J468" t="s">
        <v>1009</v>
      </c>
      <c r="K468" t="s">
        <v>1021</v>
      </c>
      <c r="L468" t="s">
        <v>1654</v>
      </c>
      <c r="M468" t="s">
        <v>301</v>
      </c>
    </row>
    <row r="469" spans="1:13" x14ac:dyDescent="0.25">
      <c r="A469">
        <v>1700030</v>
      </c>
      <c r="B469" t="s">
        <v>340</v>
      </c>
      <c r="C469" t="s">
        <v>306</v>
      </c>
      <c r="D469" t="s">
        <v>532</v>
      </c>
      <c r="F469" t="s">
        <v>831</v>
      </c>
      <c r="G469" t="s">
        <v>532</v>
      </c>
      <c r="H469" s="147">
        <v>41000</v>
      </c>
      <c r="I469" t="s">
        <v>965</v>
      </c>
      <c r="J469" t="s">
        <v>952</v>
      </c>
      <c r="K469" t="s">
        <v>1005</v>
      </c>
      <c r="L469" t="s">
        <v>1369</v>
      </c>
      <c r="M469" t="s">
        <v>349</v>
      </c>
    </row>
    <row r="470" spans="1:13" x14ac:dyDescent="0.25">
      <c r="A470">
        <v>1700336</v>
      </c>
      <c r="B470" t="s">
        <v>340</v>
      </c>
      <c r="C470" t="s">
        <v>295</v>
      </c>
      <c r="D470" t="s">
        <v>395</v>
      </c>
      <c r="E470" t="s">
        <v>396</v>
      </c>
      <c r="F470" t="s">
        <v>397</v>
      </c>
      <c r="G470" t="s">
        <v>395</v>
      </c>
      <c r="H470" s="147">
        <v>40721</v>
      </c>
      <c r="I470" t="s">
        <v>1020</v>
      </c>
      <c r="J470" t="s">
        <v>962</v>
      </c>
      <c r="K470" t="s">
        <v>980</v>
      </c>
      <c r="L470" t="s">
        <v>1037</v>
      </c>
      <c r="M470" t="s">
        <v>301</v>
      </c>
    </row>
    <row r="471" spans="1:13" x14ac:dyDescent="0.25">
      <c r="A471">
        <v>1700344</v>
      </c>
      <c r="B471" t="s">
        <v>340</v>
      </c>
      <c r="C471" t="s">
        <v>295</v>
      </c>
      <c r="D471" t="s">
        <v>832</v>
      </c>
      <c r="F471" t="s">
        <v>402</v>
      </c>
      <c r="G471" t="s">
        <v>832</v>
      </c>
      <c r="H471" s="147">
        <v>43952</v>
      </c>
      <c r="I471" t="s">
        <v>965</v>
      </c>
      <c r="J471" t="s">
        <v>979</v>
      </c>
      <c r="K471" t="s">
        <v>1655</v>
      </c>
      <c r="L471" t="s">
        <v>1656</v>
      </c>
      <c r="M471" t="s">
        <v>301</v>
      </c>
    </row>
    <row r="472" spans="1:13" x14ac:dyDescent="0.25">
      <c r="A472">
        <v>1700345</v>
      </c>
      <c r="B472" t="s">
        <v>340</v>
      </c>
      <c r="C472" t="s">
        <v>295</v>
      </c>
      <c r="D472" t="s">
        <v>679</v>
      </c>
      <c r="F472" t="s">
        <v>1565</v>
      </c>
      <c r="G472" t="s">
        <v>679</v>
      </c>
      <c r="H472" s="147">
        <v>40541</v>
      </c>
      <c r="I472" t="s">
        <v>1003</v>
      </c>
      <c r="J472" t="s">
        <v>956</v>
      </c>
      <c r="K472" t="s">
        <v>972</v>
      </c>
      <c r="L472" t="s">
        <v>1004</v>
      </c>
      <c r="M472" t="s">
        <v>301</v>
      </c>
    </row>
    <row r="473" spans="1:13" x14ac:dyDescent="0.25">
      <c r="A473">
        <v>1700716</v>
      </c>
      <c r="B473" t="s">
        <v>409</v>
      </c>
      <c r="C473" t="s">
        <v>418</v>
      </c>
      <c r="D473" t="s">
        <v>604</v>
      </c>
      <c r="F473" t="s">
        <v>697</v>
      </c>
      <c r="G473" t="s">
        <v>604</v>
      </c>
      <c r="H473" s="147">
        <v>29201</v>
      </c>
      <c r="I473" t="s">
        <v>956</v>
      </c>
      <c r="J473" t="s">
        <v>956</v>
      </c>
      <c r="K473" t="s">
        <v>1105</v>
      </c>
      <c r="L473" t="s">
        <v>1370</v>
      </c>
      <c r="M473" t="s">
        <v>349</v>
      </c>
    </row>
    <row r="474" spans="1:13" x14ac:dyDescent="0.25">
      <c r="A474">
        <v>1700886</v>
      </c>
      <c r="B474" t="s">
        <v>340</v>
      </c>
      <c r="C474" t="s">
        <v>306</v>
      </c>
      <c r="D474" t="s">
        <v>747</v>
      </c>
      <c r="E474" t="s">
        <v>381</v>
      </c>
      <c r="F474" t="s">
        <v>435</v>
      </c>
      <c r="G474" t="s">
        <v>747</v>
      </c>
      <c r="H474" s="147">
        <v>41697</v>
      </c>
      <c r="I474" s="146">
        <v>27</v>
      </c>
      <c r="J474" s="149" t="s">
        <v>971</v>
      </c>
      <c r="K474" s="146">
        <v>2014</v>
      </c>
      <c r="L474" s="150" t="s">
        <v>1714</v>
      </c>
      <c r="M474" t="s">
        <v>349</v>
      </c>
    </row>
    <row r="475" spans="1:13" x14ac:dyDescent="0.25">
      <c r="A475">
        <v>1701196</v>
      </c>
      <c r="B475" t="s">
        <v>340</v>
      </c>
      <c r="C475" t="s">
        <v>295</v>
      </c>
      <c r="D475" t="s">
        <v>360</v>
      </c>
      <c r="F475" t="s">
        <v>1657</v>
      </c>
      <c r="G475" t="s">
        <v>360</v>
      </c>
      <c r="H475" s="147">
        <v>39793</v>
      </c>
      <c r="I475" t="s">
        <v>959</v>
      </c>
      <c r="J475" t="s">
        <v>956</v>
      </c>
      <c r="K475" t="s">
        <v>987</v>
      </c>
      <c r="L475" t="s">
        <v>1658</v>
      </c>
      <c r="M475" t="s">
        <v>301</v>
      </c>
    </row>
    <row r="476" spans="1:13" x14ac:dyDescent="0.25">
      <c r="A476">
        <v>1701199</v>
      </c>
      <c r="B476" t="s">
        <v>340</v>
      </c>
      <c r="C476" t="s">
        <v>295</v>
      </c>
      <c r="D476" t="s">
        <v>783</v>
      </c>
      <c r="F476" t="s">
        <v>1659</v>
      </c>
      <c r="G476" t="s">
        <v>783</v>
      </c>
      <c r="H476" s="147">
        <v>40168</v>
      </c>
      <c r="I476" t="s">
        <v>1039</v>
      </c>
      <c r="J476" t="s">
        <v>956</v>
      </c>
      <c r="K476" t="s">
        <v>966</v>
      </c>
      <c r="L476" t="s">
        <v>1660</v>
      </c>
      <c r="M476" t="s">
        <v>301</v>
      </c>
    </row>
    <row r="477" spans="1:13" x14ac:dyDescent="0.25">
      <c r="A477">
        <v>1701814</v>
      </c>
      <c r="B477" t="s">
        <v>294</v>
      </c>
      <c r="C477" t="s">
        <v>295</v>
      </c>
      <c r="D477" t="s">
        <v>434</v>
      </c>
      <c r="F477" t="s">
        <v>547</v>
      </c>
      <c r="G477" t="s">
        <v>434</v>
      </c>
      <c r="H477" s="147">
        <v>41658</v>
      </c>
      <c r="I477" t="s">
        <v>974</v>
      </c>
      <c r="J477" t="s">
        <v>965</v>
      </c>
      <c r="K477" t="s">
        <v>1021</v>
      </c>
      <c r="L477" t="s">
        <v>1142</v>
      </c>
      <c r="M477" t="s">
        <v>301</v>
      </c>
    </row>
    <row r="478" spans="1:13" x14ac:dyDescent="0.25">
      <c r="A478">
        <v>1703374</v>
      </c>
      <c r="B478" t="s">
        <v>294</v>
      </c>
      <c r="C478" t="s">
        <v>295</v>
      </c>
      <c r="D478" t="s">
        <v>548</v>
      </c>
      <c r="E478" t="s">
        <v>363</v>
      </c>
      <c r="F478" t="s">
        <v>397</v>
      </c>
      <c r="H478" s="147">
        <v>40089</v>
      </c>
      <c r="I478" t="s">
        <v>986</v>
      </c>
      <c r="J478" t="s">
        <v>975</v>
      </c>
      <c r="K478" t="s">
        <v>966</v>
      </c>
      <c r="L478" t="s">
        <v>1143</v>
      </c>
      <c r="M478" t="s">
        <v>301</v>
      </c>
    </row>
    <row r="479" spans="1:13" x14ac:dyDescent="0.25">
      <c r="A479">
        <v>1704290</v>
      </c>
      <c r="B479" t="s">
        <v>340</v>
      </c>
      <c r="C479" t="s">
        <v>295</v>
      </c>
      <c r="D479" t="s">
        <v>596</v>
      </c>
      <c r="F479" t="s">
        <v>1661</v>
      </c>
      <c r="G479" t="s">
        <v>596</v>
      </c>
      <c r="H479" s="147">
        <v>41833</v>
      </c>
      <c r="I479" t="s">
        <v>955</v>
      </c>
      <c r="J479" t="s">
        <v>1009</v>
      </c>
      <c r="K479" t="s">
        <v>1021</v>
      </c>
      <c r="L479" t="s">
        <v>1662</v>
      </c>
      <c r="M479" t="s">
        <v>301</v>
      </c>
    </row>
    <row r="480" spans="1:13" x14ac:dyDescent="0.25">
      <c r="A480">
        <v>1707719</v>
      </c>
      <c r="B480" t="s">
        <v>340</v>
      </c>
      <c r="C480" t="s">
        <v>295</v>
      </c>
      <c r="D480" t="s">
        <v>309</v>
      </c>
      <c r="F480" t="s">
        <v>1663</v>
      </c>
      <c r="G480" t="s">
        <v>309</v>
      </c>
      <c r="H480" s="147">
        <v>40056</v>
      </c>
      <c r="I480" t="s">
        <v>991</v>
      </c>
      <c r="J480" t="s">
        <v>951</v>
      </c>
      <c r="K480" t="s">
        <v>966</v>
      </c>
      <c r="L480" t="s">
        <v>1664</v>
      </c>
      <c r="M480" t="s">
        <v>301</v>
      </c>
    </row>
    <row r="481" spans="1:13" x14ac:dyDescent="0.25">
      <c r="A481">
        <v>1708095</v>
      </c>
      <c r="B481" t="s">
        <v>340</v>
      </c>
      <c r="C481" t="s">
        <v>295</v>
      </c>
      <c r="D481" t="s">
        <v>398</v>
      </c>
      <c r="F481" t="s">
        <v>399</v>
      </c>
      <c r="G481" t="s">
        <v>398</v>
      </c>
      <c r="H481" s="147">
        <v>39142</v>
      </c>
      <c r="I481" t="s">
        <v>965</v>
      </c>
      <c r="J481" t="s">
        <v>986</v>
      </c>
      <c r="K481" t="s">
        <v>976</v>
      </c>
      <c r="L481" t="s">
        <v>1038</v>
      </c>
      <c r="M481" t="s">
        <v>301</v>
      </c>
    </row>
    <row r="482" spans="1:13" x14ac:dyDescent="0.25">
      <c r="A482">
        <v>1708095</v>
      </c>
      <c r="B482" t="s">
        <v>340</v>
      </c>
      <c r="C482" t="s">
        <v>295</v>
      </c>
      <c r="D482" t="s">
        <v>398</v>
      </c>
      <c r="F482" t="s">
        <v>399</v>
      </c>
      <c r="G482" t="s">
        <v>398</v>
      </c>
      <c r="H482" s="147">
        <v>39142</v>
      </c>
      <c r="I482" t="s">
        <v>965</v>
      </c>
      <c r="J482" t="s">
        <v>986</v>
      </c>
      <c r="K482" t="s">
        <v>976</v>
      </c>
      <c r="L482" t="s">
        <v>1038</v>
      </c>
      <c r="M482" t="s">
        <v>301</v>
      </c>
    </row>
    <row r="483" spans="1:13" x14ac:dyDescent="0.25">
      <c r="A483">
        <v>1708168</v>
      </c>
      <c r="B483" t="s">
        <v>294</v>
      </c>
      <c r="C483" t="s">
        <v>295</v>
      </c>
      <c r="D483" t="s">
        <v>549</v>
      </c>
      <c r="F483" t="s">
        <v>550</v>
      </c>
      <c r="G483" t="s">
        <v>549</v>
      </c>
      <c r="H483" s="147">
        <v>40675</v>
      </c>
      <c r="I483" t="s">
        <v>956</v>
      </c>
      <c r="J483" t="s">
        <v>979</v>
      </c>
      <c r="K483" t="s">
        <v>980</v>
      </c>
      <c r="L483" t="s">
        <v>1144</v>
      </c>
      <c r="M483" t="s">
        <v>301</v>
      </c>
    </row>
    <row r="484" spans="1:13" x14ac:dyDescent="0.25">
      <c r="A484">
        <v>1708172</v>
      </c>
      <c r="B484" t="s">
        <v>294</v>
      </c>
      <c r="C484" t="s">
        <v>306</v>
      </c>
      <c r="D484" t="s">
        <v>551</v>
      </c>
      <c r="F484" t="s">
        <v>538</v>
      </c>
      <c r="G484" t="s">
        <v>551</v>
      </c>
      <c r="H484" s="147">
        <v>41096</v>
      </c>
      <c r="I484" t="s">
        <v>962</v>
      </c>
      <c r="J484" t="s">
        <v>1009</v>
      </c>
      <c r="K484" t="s">
        <v>1005</v>
      </c>
      <c r="L484" t="s">
        <v>1145</v>
      </c>
      <c r="M484" t="s">
        <v>349</v>
      </c>
    </row>
    <row r="485" spans="1:13" x14ac:dyDescent="0.25">
      <c r="A485">
        <v>1708174</v>
      </c>
      <c r="B485" t="s">
        <v>294</v>
      </c>
      <c r="C485" t="s">
        <v>306</v>
      </c>
      <c r="D485" t="s">
        <v>552</v>
      </c>
      <c r="F485" t="s">
        <v>553</v>
      </c>
      <c r="G485" t="s">
        <v>552</v>
      </c>
      <c r="H485" s="147">
        <v>41340</v>
      </c>
      <c r="I485" t="s">
        <v>1009</v>
      </c>
      <c r="J485" t="s">
        <v>986</v>
      </c>
      <c r="K485" t="s">
        <v>994</v>
      </c>
      <c r="L485" t="s">
        <v>1010</v>
      </c>
      <c r="M485" t="s">
        <v>349</v>
      </c>
    </row>
    <row r="486" spans="1:13" x14ac:dyDescent="0.25">
      <c r="A486">
        <v>1708286</v>
      </c>
      <c r="B486" t="s">
        <v>340</v>
      </c>
      <c r="C486" t="s">
        <v>306</v>
      </c>
      <c r="D486" t="s">
        <v>756</v>
      </c>
      <c r="F486" t="s">
        <v>1665</v>
      </c>
      <c r="G486" t="s">
        <v>756</v>
      </c>
      <c r="H486" s="147">
        <v>39899</v>
      </c>
      <c r="I486" t="s">
        <v>1020</v>
      </c>
      <c r="J486" t="s">
        <v>986</v>
      </c>
      <c r="K486" t="s">
        <v>966</v>
      </c>
      <c r="L486" t="s">
        <v>1294</v>
      </c>
      <c r="M486" t="s">
        <v>349</v>
      </c>
    </row>
    <row r="487" spans="1:13" x14ac:dyDescent="0.25">
      <c r="A487">
        <v>1708844</v>
      </c>
      <c r="B487" t="s">
        <v>340</v>
      </c>
      <c r="C487" t="s">
        <v>295</v>
      </c>
      <c r="D487" t="s">
        <v>832</v>
      </c>
      <c r="F487" t="s">
        <v>833</v>
      </c>
      <c r="G487" t="s">
        <v>832</v>
      </c>
      <c r="H487" s="147">
        <v>40032</v>
      </c>
      <c r="I487" t="s">
        <v>1009</v>
      </c>
      <c r="J487" t="s">
        <v>951</v>
      </c>
      <c r="K487" t="s">
        <v>966</v>
      </c>
      <c r="L487" t="s">
        <v>1371</v>
      </c>
      <c r="M487" t="s">
        <v>301</v>
      </c>
    </row>
    <row r="488" spans="1:13" x14ac:dyDescent="0.25">
      <c r="A488">
        <v>1708847</v>
      </c>
      <c r="B488" t="s">
        <v>340</v>
      </c>
      <c r="C488" t="s">
        <v>295</v>
      </c>
      <c r="D488" t="s">
        <v>404</v>
      </c>
      <c r="F488" t="s">
        <v>834</v>
      </c>
      <c r="G488" t="s">
        <v>404</v>
      </c>
      <c r="H488" s="147">
        <v>41152</v>
      </c>
      <c r="I488" t="s">
        <v>991</v>
      </c>
      <c r="J488" t="s">
        <v>951</v>
      </c>
      <c r="K488" t="s">
        <v>1005</v>
      </c>
      <c r="L488" t="s">
        <v>1372</v>
      </c>
      <c r="M488" t="s">
        <v>301</v>
      </c>
    </row>
    <row r="489" spans="1:13" x14ac:dyDescent="0.25">
      <c r="A489">
        <v>1708848</v>
      </c>
      <c r="B489" t="s">
        <v>340</v>
      </c>
      <c r="C489" t="s">
        <v>295</v>
      </c>
      <c r="D489" t="s">
        <v>835</v>
      </c>
      <c r="F489" t="s">
        <v>836</v>
      </c>
      <c r="G489" t="s">
        <v>835</v>
      </c>
      <c r="H489" s="147">
        <v>41431</v>
      </c>
      <c r="I489" t="s">
        <v>962</v>
      </c>
      <c r="J489" t="s">
        <v>962</v>
      </c>
      <c r="K489" t="s">
        <v>994</v>
      </c>
      <c r="L489" t="s">
        <v>1373</v>
      </c>
      <c r="M489" t="s">
        <v>301</v>
      </c>
    </row>
    <row r="490" spans="1:13" x14ac:dyDescent="0.25">
      <c r="A490">
        <v>1708851</v>
      </c>
      <c r="B490" t="s">
        <v>340</v>
      </c>
      <c r="C490" t="s">
        <v>295</v>
      </c>
      <c r="D490" t="s">
        <v>737</v>
      </c>
      <c r="F490" t="s">
        <v>837</v>
      </c>
      <c r="G490" t="s">
        <v>737</v>
      </c>
      <c r="H490" s="147">
        <v>40862</v>
      </c>
      <c r="I490" t="s">
        <v>1071</v>
      </c>
      <c r="J490" t="s">
        <v>959</v>
      </c>
      <c r="K490" t="s">
        <v>980</v>
      </c>
      <c r="L490" t="s">
        <v>1374</v>
      </c>
      <c r="M490" t="s">
        <v>301</v>
      </c>
    </row>
    <row r="491" spans="1:13" x14ac:dyDescent="0.25">
      <c r="A491">
        <v>1708852</v>
      </c>
      <c r="B491" t="s">
        <v>340</v>
      </c>
      <c r="C491" t="s">
        <v>306</v>
      </c>
      <c r="D491" t="s">
        <v>309</v>
      </c>
      <c r="F491" t="s">
        <v>838</v>
      </c>
      <c r="G491" t="s">
        <v>309</v>
      </c>
      <c r="H491" s="147">
        <v>41009</v>
      </c>
      <c r="I491" t="s">
        <v>975</v>
      </c>
      <c r="J491" t="s">
        <v>952</v>
      </c>
      <c r="K491" t="s">
        <v>1005</v>
      </c>
      <c r="L491" t="s">
        <v>1375</v>
      </c>
      <c r="M491" t="s">
        <v>349</v>
      </c>
    </row>
    <row r="492" spans="1:13" x14ac:dyDescent="0.25">
      <c r="A492">
        <v>1710467</v>
      </c>
      <c r="B492" t="s">
        <v>340</v>
      </c>
      <c r="C492" t="s">
        <v>295</v>
      </c>
      <c r="D492" t="s">
        <v>639</v>
      </c>
      <c r="F492" t="s">
        <v>662</v>
      </c>
      <c r="H492" s="147">
        <v>41857</v>
      </c>
      <c r="I492" t="s">
        <v>962</v>
      </c>
      <c r="J492" t="s">
        <v>951</v>
      </c>
      <c r="K492" t="s">
        <v>1021</v>
      </c>
      <c r="L492" t="s">
        <v>1225</v>
      </c>
      <c r="M492" t="s">
        <v>301</v>
      </c>
    </row>
    <row r="493" spans="1:13" x14ac:dyDescent="0.25">
      <c r="A493">
        <v>1711582</v>
      </c>
      <c r="B493" t="s">
        <v>340</v>
      </c>
      <c r="C493" t="s">
        <v>295</v>
      </c>
      <c r="D493" t="s">
        <v>620</v>
      </c>
      <c r="F493" t="s">
        <v>938</v>
      </c>
      <c r="G493" t="s">
        <v>620</v>
      </c>
      <c r="H493" s="147">
        <v>42287</v>
      </c>
      <c r="I493" t="s">
        <v>975</v>
      </c>
      <c r="J493" t="s">
        <v>975</v>
      </c>
      <c r="K493" t="s">
        <v>1018</v>
      </c>
      <c r="L493" t="s">
        <v>1666</v>
      </c>
      <c r="M493" t="s">
        <v>301</v>
      </c>
    </row>
    <row r="494" spans="1:13" x14ac:dyDescent="0.25">
      <c r="A494">
        <v>1711808</v>
      </c>
      <c r="B494" t="s">
        <v>340</v>
      </c>
      <c r="C494" t="s">
        <v>295</v>
      </c>
      <c r="D494" t="s">
        <v>439</v>
      </c>
      <c r="F494" t="s">
        <v>1667</v>
      </c>
      <c r="G494" t="s">
        <v>439</v>
      </c>
      <c r="H494" s="147">
        <v>40415</v>
      </c>
      <c r="I494" t="s">
        <v>1063</v>
      </c>
      <c r="J494" t="s">
        <v>951</v>
      </c>
      <c r="K494" t="s">
        <v>972</v>
      </c>
      <c r="L494" t="s">
        <v>1668</v>
      </c>
      <c r="M494" t="s">
        <v>301</v>
      </c>
    </row>
    <row r="495" spans="1:13" x14ac:dyDescent="0.25">
      <c r="A495">
        <v>1712659</v>
      </c>
      <c r="B495" t="s">
        <v>340</v>
      </c>
      <c r="C495" t="s">
        <v>295</v>
      </c>
      <c r="D495" t="s">
        <v>439</v>
      </c>
      <c r="F495" t="s">
        <v>1519</v>
      </c>
      <c r="G495" t="s">
        <v>439</v>
      </c>
      <c r="H495" s="147">
        <v>42538</v>
      </c>
      <c r="I495" t="s">
        <v>1011</v>
      </c>
      <c r="J495" t="s">
        <v>962</v>
      </c>
      <c r="K495" t="s">
        <v>1155</v>
      </c>
      <c r="L495" t="s">
        <v>1669</v>
      </c>
      <c r="M495" t="s">
        <v>301</v>
      </c>
    </row>
    <row r="496" spans="1:13" x14ac:dyDescent="0.25">
      <c r="A496">
        <v>1712838</v>
      </c>
      <c r="B496" t="s">
        <v>294</v>
      </c>
      <c r="C496" t="s">
        <v>306</v>
      </c>
      <c r="D496" t="s">
        <v>328</v>
      </c>
      <c r="E496" t="s">
        <v>301</v>
      </c>
      <c r="F496" t="s">
        <v>554</v>
      </c>
      <c r="G496" t="s">
        <v>328</v>
      </c>
      <c r="H496" s="147">
        <v>41060</v>
      </c>
      <c r="I496" t="s">
        <v>991</v>
      </c>
      <c r="J496" t="s">
        <v>979</v>
      </c>
      <c r="K496" t="s">
        <v>1005</v>
      </c>
      <c r="L496" t="s">
        <v>1098</v>
      </c>
      <c r="M496" t="s">
        <v>349</v>
      </c>
    </row>
    <row r="497" spans="1:13" x14ac:dyDescent="0.25">
      <c r="A497">
        <v>1712961</v>
      </c>
      <c r="B497" t="s">
        <v>294</v>
      </c>
      <c r="C497" t="s">
        <v>295</v>
      </c>
      <c r="D497" t="s">
        <v>548</v>
      </c>
      <c r="F497" t="s">
        <v>555</v>
      </c>
      <c r="G497" t="s">
        <v>548</v>
      </c>
      <c r="H497" s="147">
        <v>42076</v>
      </c>
      <c r="I497" t="s">
        <v>955</v>
      </c>
      <c r="J497" t="s">
        <v>986</v>
      </c>
      <c r="K497" t="s">
        <v>1018</v>
      </c>
      <c r="L497" t="s">
        <v>1146</v>
      </c>
      <c r="M497" t="s">
        <v>301</v>
      </c>
    </row>
    <row r="498" spans="1:13" x14ac:dyDescent="0.25">
      <c r="A498">
        <v>1713114</v>
      </c>
      <c r="B498" t="s">
        <v>294</v>
      </c>
      <c r="C498" t="s">
        <v>306</v>
      </c>
      <c r="D498" t="s">
        <v>556</v>
      </c>
      <c r="F498" t="s">
        <v>397</v>
      </c>
      <c r="H498" s="147">
        <v>42053</v>
      </c>
      <c r="I498" t="s">
        <v>970</v>
      </c>
      <c r="J498" t="s">
        <v>971</v>
      </c>
      <c r="K498" t="s">
        <v>1018</v>
      </c>
      <c r="L498" t="s">
        <v>1147</v>
      </c>
      <c r="M498" t="s">
        <v>349</v>
      </c>
    </row>
    <row r="499" spans="1:13" x14ac:dyDescent="0.25">
      <c r="A499">
        <v>1713792</v>
      </c>
      <c r="B499" t="s">
        <v>340</v>
      </c>
      <c r="C499" t="s">
        <v>295</v>
      </c>
      <c r="D499" t="s">
        <v>940</v>
      </c>
      <c r="F499" t="s">
        <v>565</v>
      </c>
      <c r="G499" t="s">
        <v>940</v>
      </c>
      <c r="H499" s="147">
        <v>41772</v>
      </c>
      <c r="I499" t="s">
        <v>955</v>
      </c>
      <c r="J499" t="s">
        <v>979</v>
      </c>
      <c r="K499" t="s">
        <v>1021</v>
      </c>
      <c r="L499" t="s">
        <v>1670</v>
      </c>
      <c r="M499" t="s">
        <v>301</v>
      </c>
    </row>
    <row r="500" spans="1:13" x14ac:dyDescent="0.25">
      <c r="A500">
        <v>1714037</v>
      </c>
      <c r="B500" t="s">
        <v>294</v>
      </c>
      <c r="C500" t="s">
        <v>295</v>
      </c>
      <c r="D500" t="s">
        <v>341</v>
      </c>
      <c r="F500" t="s">
        <v>400</v>
      </c>
      <c r="G500" t="s">
        <v>341</v>
      </c>
      <c r="H500" s="147">
        <v>40868</v>
      </c>
      <c r="I500" t="s">
        <v>1039</v>
      </c>
      <c r="J500" t="s">
        <v>959</v>
      </c>
      <c r="K500" t="s">
        <v>980</v>
      </c>
      <c r="L500" t="s">
        <v>1040</v>
      </c>
      <c r="M500" t="s">
        <v>301</v>
      </c>
    </row>
    <row r="501" spans="1:13" x14ac:dyDescent="0.25">
      <c r="A501">
        <v>1714490</v>
      </c>
      <c r="B501" t="s">
        <v>340</v>
      </c>
      <c r="C501" t="s">
        <v>306</v>
      </c>
      <c r="D501" t="s">
        <v>1671</v>
      </c>
      <c r="F501" t="s">
        <v>1672</v>
      </c>
      <c r="G501" t="s">
        <v>1671</v>
      </c>
      <c r="H501" s="147">
        <v>42456</v>
      </c>
      <c r="I501" t="s">
        <v>1020</v>
      </c>
      <c r="J501" t="s">
        <v>986</v>
      </c>
      <c r="K501" t="s">
        <v>1155</v>
      </c>
      <c r="L501" t="s">
        <v>1673</v>
      </c>
      <c r="M501" t="s">
        <v>349</v>
      </c>
    </row>
    <row r="502" spans="1:13" x14ac:dyDescent="0.25">
      <c r="A502">
        <v>1715581</v>
      </c>
      <c r="B502" t="s">
        <v>340</v>
      </c>
      <c r="C502" t="s">
        <v>295</v>
      </c>
      <c r="D502" t="s">
        <v>663</v>
      </c>
      <c r="F502" t="s">
        <v>664</v>
      </c>
      <c r="G502" t="s">
        <v>665</v>
      </c>
      <c r="H502" s="147">
        <v>41298</v>
      </c>
      <c r="I502" t="s">
        <v>1080</v>
      </c>
      <c r="J502" t="s">
        <v>965</v>
      </c>
      <c r="K502" t="s">
        <v>994</v>
      </c>
      <c r="L502" t="s">
        <v>1226</v>
      </c>
      <c r="M502" t="s">
        <v>301</v>
      </c>
    </row>
    <row r="503" spans="1:13" x14ac:dyDescent="0.25">
      <c r="A503">
        <v>1715653</v>
      </c>
      <c r="B503" t="s">
        <v>340</v>
      </c>
      <c r="C503" t="s">
        <v>306</v>
      </c>
      <c r="D503" t="s">
        <v>839</v>
      </c>
      <c r="F503" t="s">
        <v>840</v>
      </c>
      <c r="G503" t="s">
        <v>839</v>
      </c>
      <c r="H503" s="147">
        <v>41175</v>
      </c>
      <c r="I503" t="s">
        <v>982</v>
      </c>
      <c r="J503" t="s">
        <v>983</v>
      </c>
      <c r="K503" t="s">
        <v>1005</v>
      </c>
      <c r="L503" t="s">
        <v>1101</v>
      </c>
      <c r="M503" t="s">
        <v>349</v>
      </c>
    </row>
    <row r="504" spans="1:13" x14ac:dyDescent="0.25">
      <c r="A504">
        <v>1715655</v>
      </c>
      <c r="B504" t="s">
        <v>340</v>
      </c>
      <c r="C504" t="s">
        <v>295</v>
      </c>
      <c r="D504" t="s">
        <v>841</v>
      </c>
      <c r="F504" t="s">
        <v>761</v>
      </c>
      <c r="G504" t="s">
        <v>841</v>
      </c>
      <c r="H504" s="147">
        <v>42913</v>
      </c>
      <c r="I504" t="s">
        <v>1020</v>
      </c>
      <c r="J504" t="s">
        <v>962</v>
      </c>
      <c r="K504" t="s">
        <v>1376</v>
      </c>
      <c r="L504" t="s">
        <v>1377</v>
      </c>
      <c r="M504" t="s">
        <v>301</v>
      </c>
    </row>
    <row r="505" spans="1:13" x14ac:dyDescent="0.25">
      <c r="A505">
        <v>1715656</v>
      </c>
      <c r="B505" t="s">
        <v>340</v>
      </c>
      <c r="C505" t="s">
        <v>306</v>
      </c>
      <c r="D505" t="s">
        <v>842</v>
      </c>
      <c r="F505" t="s">
        <v>843</v>
      </c>
      <c r="G505" t="s">
        <v>842</v>
      </c>
      <c r="H505" s="147">
        <v>41619</v>
      </c>
      <c r="I505" t="s">
        <v>959</v>
      </c>
      <c r="J505" t="s">
        <v>956</v>
      </c>
      <c r="K505" t="s">
        <v>994</v>
      </c>
      <c r="L505" t="s">
        <v>1378</v>
      </c>
      <c r="M505" t="s">
        <v>349</v>
      </c>
    </row>
    <row r="506" spans="1:13" x14ac:dyDescent="0.25">
      <c r="A506">
        <v>1718622</v>
      </c>
      <c r="B506" t="s">
        <v>340</v>
      </c>
      <c r="C506" t="s">
        <v>306</v>
      </c>
      <c r="D506" t="s">
        <v>1674</v>
      </c>
      <c r="F506" t="s">
        <v>435</v>
      </c>
      <c r="G506" t="s">
        <v>1674</v>
      </c>
      <c r="H506" s="147">
        <v>42108</v>
      </c>
      <c r="I506" t="s">
        <v>1025</v>
      </c>
      <c r="J506" t="s">
        <v>952</v>
      </c>
      <c r="K506" t="s">
        <v>1018</v>
      </c>
      <c r="L506" t="s">
        <v>1675</v>
      </c>
      <c r="M506" t="s">
        <v>349</v>
      </c>
    </row>
    <row r="507" spans="1:13" x14ac:dyDescent="0.25">
      <c r="A507">
        <v>1720333</v>
      </c>
      <c r="B507" t="s">
        <v>294</v>
      </c>
      <c r="C507" t="s">
        <v>306</v>
      </c>
      <c r="D507" t="s">
        <v>557</v>
      </c>
      <c r="F507" t="s">
        <v>558</v>
      </c>
      <c r="G507" t="s">
        <v>557</v>
      </c>
      <c r="H507" s="147">
        <v>42056</v>
      </c>
      <c r="I507" t="s">
        <v>1039</v>
      </c>
      <c r="J507" t="s">
        <v>971</v>
      </c>
      <c r="K507" t="s">
        <v>1018</v>
      </c>
      <c r="L507" t="s">
        <v>1148</v>
      </c>
      <c r="M507" t="s">
        <v>349</v>
      </c>
    </row>
    <row r="508" spans="1:13" x14ac:dyDescent="0.25">
      <c r="A508">
        <v>1720837</v>
      </c>
      <c r="B508" t="s">
        <v>409</v>
      </c>
      <c r="C508" t="s">
        <v>418</v>
      </c>
      <c r="D508" t="s">
        <v>559</v>
      </c>
      <c r="E508" t="s">
        <v>297</v>
      </c>
      <c r="F508" t="s">
        <v>476</v>
      </c>
      <c r="G508" t="s">
        <v>559</v>
      </c>
      <c r="H508" s="147">
        <v>32322</v>
      </c>
      <c r="I508" t="s">
        <v>1060</v>
      </c>
      <c r="J508" t="s">
        <v>962</v>
      </c>
      <c r="K508" t="s">
        <v>1102</v>
      </c>
      <c r="L508" t="s">
        <v>1149</v>
      </c>
      <c r="M508" t="s">
        <v>349</v>
      </c>
    </row>
    <row r="509" spans="1:13" x14ac:dyDescent="0.25">
      <c r="A509">
        <v>1721202</v>
      </c>
      <c r="B509" t="s">
        <v>294</v>
      </c>
      <c r="C509" t="s">
        <v>306</v>
      </c>
      <c r="D509" t="s">
        <v>560</v>
      </c>
      <c r="F509" t="s">
        <v>561</v>
      </c>
      <c r="G509" t="s">
        <v>560</v>
      </c>
      <c r="H509" s="147">
        <v>42025</v>
      </c>
      <c r="I509" t="s">
        <v>1039</v>
      </c>
      <c r="J509" t="s">
        <v>965</v>
      </c>
      <c r="K509" t="s">
        <v>1018</v>
      </c>
      <c r="L509" t="s">
        <v>1150</v>
      </c>
      <c r="M509" t="s">
        <v>349</v>
      </c>
    </row>
    <row r="510" spans="1:13" x14ac:dyDescent="0.25">
      <c r="A510">
        <v>1721203</v>
      </c>
      <c r="B510" t="s">
        <v>340</v>
      </c>
      <c r="C510" t="s">
        <v>306</v>
      </c>
      <c r="D510" t="s">
        <v>562</v>
      </c>
      <c r="F510" t="s">
        <v>563</v>
      </c>
      <c r="G510" t="s">
        <v>562</v>
      </c>
      <c r="H510" s="147">
        <v>42325</v>
      </c>
      <c r="I510" t="s">
        <v>1011</v>
      </c>
      <c r="J510" t="s">
        <v>959</v>
      </c>
      <c r="K510" t="s">
        <v>1018</v>
      </c>
      <c r="L510" t="s">
        <v>1151</v>
      </c>
      <c r="M510" t="s">
        <v>349</v>
      </c>
    </row>
    <row r="511" spans="1:13" x14ac:dyDescent="0.25">
      <c r="A511">
        <v>1721204</v>
      </c>
      <c r="B511" t="s">
        <v>294</v>
      </c>
      <c r="C511" t="s">
        <v>306</v>
      </c>
      <c r="D511" t="s">
        <v>564</v>
      </c>
      <c r="F511" t="s">
        <v>565</v>
      </c>
      <c r="G511" t="s">
        <v>564</v>
      </c>
      <c r="H511" s="147">
        <v>41931</v>
      </c>
      <c r="I511" t="s">
        <v>974</v>
      </c>
      <c r="J511" t="s">
        <v>975</v>
      </c>
      <c r="K511" t="s">
        <v>1021</v>
      </c>
      <c r="L511" t="s">
        <v>1152</v>
      </c>
      <c r="M511" t="s">
        <v>349</v>
      </c>
    </row>
    <row r="512" spans="1:13" x14ac:dyDescent="0.25">
      <c r="A512">
        <v>1721205</v>
      </c>
      <c r="B512" t="s">
        <v>294</v>
      </c>
      <c r="C512" t="s">
        <v>295</v>
      </c>
      <c r="D512" t="s">
        <v>360</v>
      </c>
      <c r="F512" t="s">
        <v>566</v>
      </c>
      <c r="G512" t="s">
        <v>360</v>
      </c>
      <c r="H512" s="147">
        <v>42156</v>
      </c>
      <c r="I512" t="s">
        <v>965</v>
      </c>
      <c r="J512" t="s">
        <v>962</v>
      </c>
      <c r="K512" t="s">
        <v>1018</v>
      </c>
      <c r="L512" t="s">
        <v>1153</v>
      </c>
      <c r="M512" t="s">
        <v>301</v>
      </c>
    </row>
    <row r="513" spans="1:13" x14ac:dyDescent="0.25">
      <c r="A513">
        <v>1721206</v>
      </c>
      <c r="B513" t="s">
        <v>294</v>
      </c>
      <c r="C513" t="s">
        <v>295</v>
      </c>
      <c r="D513" t="s">
        <v>567</v>
      </c>
      <c r="E513" t="s">
        <v>568</v>
      </c>
      <c r="F513" t="s">
        <v>569</v>
      </c>
      <c r="G513" t="s">
        <v>567</v>
      </c>
      <c r="H513" s="147">
        <v>41371</v>
      </c>
      <c r="I513" t="s">
        <v>1009</v>
      </c>
      <c r="J513" t="s">
        <v>952</v>
      </c>
      <c r="K513" t="s">
        <v>994</v>
      </c>
      <c r="L513" t="s">
        <v>1154</v>
      </c>
      <c r="M513" t="s">
        <v>301</v>
      </c>
    </row>
    <row r="514" spans="1:13" x14ac:dyDescent="0.25">
      <c r="A514">
        <v>1721207</v>
      </c>
      <c r="B514" t="s">
        <v>340</v>
      </c>
      <c r="C514" t="s">
        <v>306</v>
      </c>
      <c r="D514" t="s">
        <v>570</v>
      </c>
      <c r="F514" t="s">
        <v>512</v>
      </c>
      <c r="G514" t="s">
        <v>570</v>
      </c>
      <c r="H514" s="147">
        <v>42553</v>
      </c>
      <c r="I514" t="s">
        <v>971</v>
      </c>
      <c r="J514" t="s">
        <v>1009</v>
      </c>
      <c r="K514" t="s">
        <v>1155</v>
      </c>
      <c r="L514" t="s">
        <v>1156</v>
      </c>
      <c r="M514" t="s">
        <v>349</v>
      </c>
    </row>
    <row r="515" spans="1:13" x14ac:dyDescent="0.25">
      <c r="A515">
        <v>1721209</v>
      </c>
      <c r="B515" t="s">
        <v>294</v>
      </c>
      <c r="C515" t="s">
        <v>306</v>
      </c>
      <c r="D515" t="s">
        <v>571</v>
      </c>
      <c r="F515" t="s">
        <v>572</v>
      </c>
      <c r="G515" t="s">
        <v>571</v>
      </c>
      <c r="H515" s="147">
        <v>41526</v>
      </c>
      <c r="I515" t="s">
        <v>983</v>
      </c>
      <c r="J515" t="s">
        <v>983</v>
      </c>
      <c r="K515" t="s">
        <v>994</v>
      </c>
      <c r="L515" t="s">
        <v>1157</v>
      </c>
      <c r="M515" t="s">
        <v>349</v>
      </c>
    </row>
    <row r="516" spans="1:13" x14ac:dyDescent="0.25">
      <c r="A516">
        <v>1721210</v>
      </c>
      <c r="B516" t="s">
        <v>340</v>
      </c>
      <c r="C516" t="s">
        <v>295</v>
      </c>
      <c r="D516" t="s">
        <v>573</v>
      </c>
      <c r="E516" t="s">
        <v>338</v>
      </c>
      <c r="F516" t="s">
        <v>574</v>
      </c>
      <c r="G516" t="s">
        <v>573</v>
      </c>
      <c r="H516" s="147">
        <v>40485</v>
      </c>
      <c r="I516" t="s">
        <v>986</v>
      </c>
      <c r="J516" t="s">
        <v>959</v>
      </c>
      <c r="K516" t="s">
        <v>972</v>
      </c>
      <c r="L516" t="s">
        <v>1158</v>
      </c>
      <c r="M516" t="s">
        <v>301</v>
      </c>
    </row>
    <row r="517" spans="1:13" x14ac:dyDescent="0.25">
      <c r="A517">
        <v>1721211</v>
      </c>
      <c r="B517" t="s">
        <v>340</v>
      </c>
      <c r="C517" t="s">
        <v>295</v>
      </c>
      <c r="D517" t="s">
        <v>575</v>
      </c>
      <c r="F517" t="s">
        <v>576</v>
      </c>
      <c r="G517" t="s">
        <v>575</v>
      </c>
      <c r="H517" s="147">
        <v>42182</v>
      </c>
      <c r="I517" t="s">
        <v>1020</v>
      </c>
      <c r="J517" t="s">
        <v>962</v>
      </c>
      <c r="K517" t="s">
        <v>1018</v>
      </c>
      <c r="L517" t="s">
        <v>1159</v>
      </c>
      <c r="M517" t="s">
        <v>301</v>
      </c>
    </row>
    <row r="518" spans="1:13" x14ac:dyDescent="0.25">
      <c r="A518">
        <v>1721212</v>
      </c>
      <c r="B518" t="s">
        <v>340</v>
      </c>
      <c r="C518" t="s">
        <v>295</v>
      </c>
      <c r="D518" t="s">
        <v>434</v>
      </c>
      <c r="F518" t="s">
        <v>577</v>
      </c>
      <c r="G518" t="s">
        <v>434</v>
      </c>
      <c r="H518" s="147">
        <v>42292</v>
      </c>
      <c r="I518" t="s">
        <v>1071</v>
      </c>
      <c r="J518" t="s">
        <v>975</v>
      </c>
      <c r="K518" t="s">
        <v>1018</v>
      </c>
      <c r="L518" t="s">
        <v>1160</v>
      </c>
      <c r="M518" t="s">
        <v>301</v>
      </c>
    </row>
    <row r="519" spans="1:13" x14ac:dyDescent="0.25">
      <c r="A519">
        <v>1721241</v>
      </c>
      <c r="B519" t="s">
        <v>340</v>
      </c>
      <c r="C519" t="s">
        <v>295</v>
      </c>
      <c r="D519" t="s">
        <v>666</v>
      </c>
      <c r="F519" t="s">
        <v>644</v>
      </c>
      <c r="G519" t="s">
        <v>666</v>
      </c>
      <c r="H519" s="147">
        <v>41748</v>
      </c>
      <c r="I519" t="s">
        <v>974</v>
      </c>
      <c r="J519" t="s">
        <v>952</v>
      </c>
      <c r="K519" t="s">
        <v>1021</v>
      </c>
      <c r="L519" t="s">
        <v>1227</v>
      </c>
      <c r="M519" t="s">
        <v>301</v>
      </c>
    </row>
    <row r="520" spans="1:13" x14ac:dyDescent="0.25">
      <c r="A520">
        <v>1721817</v>
      </c>
      <c r="B520" t="s">
        <v>340</v>
      </c>
      <c r="C520" t="s">
        <v>295</v>
      </c>
      <c r="D520" t="s">
        <v>395</v>
      </c>
      <c r="F520" t="s">
        <v>640</v>
      </c>
      <c r="G520" t="s">
        <v>395</v>
      </c>
      <c r="H520" s="147">
        <v>42573</v>
      </c>
      <c r="I520" t="s">
        <v>989</v>
      </c>
      <c r="J520" t="s">
        <v>1009</v>
      </c>
      <c r="K520" t="s">
        <v>1155</v>
      </c>
      <c r="L520" t="s">
        <v>1228</v>
      </c>
      <c r="M520" t="s">
        <v>301</v>
      </c>
    </row>
    <row r="521" spans="1:13" x14ac:dyDescent="0.25">
      <c r="A521">
        <v>1721818</v>
      </c>
      <c r="B521" t="s">
        <v>340</v>
      </c>
      <c r="C521" t="s">
        <v>295</v>
      </c>
      <c r="D521" t="s">
        <v>341</v>
      </c>
      <c r="F521" t="s">
        <v>667</v>
      </c>
      <c r="G521" t="s">
        <v>341</v>
      </c>
      <c r="H521" s="147">
        <v>40792</v>
      </c>
      <c r="I521" t="s">
        <v>962</v>
      </c>
      <c r="J521" t="s">
        <v>983</v>
      </c>
      <c r="K521" t="s">
        <v>980</v>
      </c>
      <c r="L521" t="s">
        <v>1229</v>
      </c>
      <c r="M521" t="s">
        <v>301</v>
      </c>
    </row>
    <row r="522" spans="1:13" x14ac:dyDescent="0.25">
      <c r="A522">
        <v>1722421</v>
      </c>
      <c r="B522" t="s">
        <v>340</v>
      </c>
      <c r="C522" t="s">
        <v>306</v>
      </c>
      <c r="D522" t="s">
        <v>552</v>
      </c>
      <c r="E522" t="s">
        <v>1676</v>
      </c>
      <c r="F522" t="s">
        <v>931</v>
      </c>
      <c r="G522" t="s">
        <v>552</v>
      </c>
      <c r="H522" s="147">
        <v>42264</v>
      </c>
      <c r="I522" t="s">
        <v>1011</v>
      </c>
      <c r="J522" t="s">
        <v>983</v>
      </c>
      <c r="K522" t="s">
        <v>1018</v>
      </c>
      <c r="L522" t="s">
        <v>1677</v>
      </c>
      <c r="M522" t="s">
        <v>349</v>
      </c>
    </row>
    <row r="523" spans="1:13" x14ac:dyDescent="0.25">
      <c r="A523">
        <v>1723196</v>
      </c>
      <c r="B523" t="s">
        <v>340</v>
      </c>
      <c r="C523" t="s">
        <v>295</v>
      </c>
      <c r="D523" t="s">
        <v>668</v>
      </c>
      <c r="F523" t="s">
        <v>628</v>
      </c>
      <c r="H523" s="147">
        <v>41849</v>
      </c>
      <c r="I523" t="s">
        <v>1003</v>
      </c>
      <c r="J523" t="s">
        <v>1009</v>
      </c>
      <c r="K523" t="s">
        <v>1021</v>
      </c>
      <c r="L523" t="s">
        <v>1230</v>
      </c>
      <c r="M523" t="s">
        <v>301</v>
      </c>
    </row>
    <row r="524" spans="1:13" x14ac:dyDescent="0.25">
      <c r="A524">
        <v>1723807</v>
      </c>
      <c r="B524" t="s">
        <v>340</v>
      </c>
      <c r="C524" t="s">
        <v>306</v>
      </c>
      <c r="D524" t="s">
        <v>1678</v>
      </c>
      <c r="F524" t="s">
        <v>922</v>
      </c>
      <c r="G524" t="s">
        <v>1678</v>
      </c>
      <c r="H524" s="147">
        <v>42223</v>
      </c>
      <c r="I524" t="s">
        <v>1009</v>
      </c>
      <c r="J524" t="s">
        <v>951</v>
      </c>
      <c r="K524" t="s">
        <v>1018</v>
      </c>
      <c r="L524" t="s">
        <v>1679</v>
      </c>
      <c r="M524" t="s">
        <v>349</v>
      </c>
    </row>
    <row r="525" spans="1:13" x14ac:dyDescent="0.25">
      <c r="A525">
        <v>1724506</v>
      </c>
      <c r="B525" t="s">
        <v>340</v>
      </c>
      <c r="C525" t="s">
        <v>306</v>
      </c>
      <c r="D525" t="s">
        <v>604</v>
      </c>
      <c r="F525" t="s">
        <v>1680</v>
      </c>
      <c r="G525" t="s">
        <v>604</v>
      </c>
      <c r="H525" s="147">
        <v>42005</v>
      </c>
      <c r="I525" t="s">
        <v>965</v>
      </c>
      <c r="J525" t="s">
        <v>965</v>
      </c>
      <c r="K525" t="s">
        <v>1018</v>
      </c>
      <c r="L525" t="s">
        <v>1681</v>
      </c>
      <c r="M525" t="s">
        <v>349</v>
      </c>
    </row>
    <row r="526" spans="1:13" x14ac:dyDescent="0.25">
      <c r="A526">
        <v>1724782</v>
      </c>
      <c r="B526" t="s">
        <v>340</v>
      </c>
      <c r="C526" t="s">
        <v>306</v>
      </c>
      <c r="D526" t="s">
        <v>312</v>
      </c>
      <c r="F526" t="s">
        <v>1682</v>
      </c>
      <c r="G526" t="s">
        <v>312</v>
      </c>
      <c r="H526" s="147">
        <v>41024</v>
      </c>
      <c r="I526" t="s">
        <v>1063</v>
      </c>
      <c r="J526" t="s">
        <v>952</v>
      </c>
      <c r="K526" t="s">
        <v>1005</v>
      </c>
      <c r="L526" t="s">
        <v>1683</v>
      </c>
      <c r="M526" t="s">
        <v>349</v>
      </c>
    </row>
    <row r="527" spans="1:13" x14ac:dyDescent="0.25">
      <c r="A527">
        <v>1724789</v>
      </c>
      <c r="B527" t="s">
        <v>340</v>
      </c>
      <c r="C527" t="s">
        <v>306</v>
      </c>
      <c r="D527" t="s">
        <v>844</v>
      </c>
      <c r="F527" t="s">
        <v>845</v>
      </c>
      <c r="G527" t="s">
        <v>844</v>
      </c>
      <c r="H527" s="147">
        <v>40546</v>
      </c>
      <c r="I527" t="s">
        <v>986</v>
      </c>
      <c r="J527" t="s">
        <v>965</v>
      </c>
      <c r="K527" t="s">
        <v>980</v>
      </c>
      <c r="L527" t="s">
        <v>1379</v>
      </c>
      <c r="M527" t="s">
        <v>349</v>
      </c>
    </row>
    <row r="528" spans="1:13" x14ac:dyDescent="0.25">
      <c r="A528">
        <v>1724790</v>
      </c>
      <c r="B528" t="s">
        <v>340</v>
      </c>
      <c r="C528" t="s">
        <v>306</v>
      </c>
      <c r="D528" t="s">
        <v>846</v>
      </c>
      <c r="F528" t="s">
        <v>840</v>
      </c>
      <c r="G528" t="s">
        <v>846</v>
      </c>
      <c r="H528" s="147">
        <v>42220</v>
      </c>
      <c r="I528" t="s">
        <v>952</v>
      </c>
      <c r="J528" t="s">
        <v>951</v>
      </c>
      <c r="K528" t="s">
        <v>1018</v>
      </c>
      <c r="L528" t="s">
        <v>1380</v>
      </c>
      <c r="M528" t="s">
        <v>349</v>
      </c>
    </row>
    <row r="529" spans="1:13" x14ac:dyDescent="0.25">
      <c r="A529">
        <v>1724791</v>
      </c>
      <c r="B529" t="s">
        <v>340</v>
      </c>
      <c r="C529" t="s">
        <v>295</v>
      </c>
      <c r="D529" t="s">
        <v>480</v>
      </c>
      <c r="F529" t="s">
        <v>847</v>
      </c>
      <c r="G529" t="s">
        <v>480</v>
      </c>
      <c r="H529" s="147">
        <v>31218</v>
      </c>
      <c r="I529" t="s">
        <v>985</v>
      </c>
      <c r="J529" t="s">
        <v>962</v>
      </c>
      <c r="K529" t="s">
        <v>1381</v>
      </c>
      <c r="L529" t="s">
        <v>1382</v>
      </c>
      <c r="M529" t="s">
        <v>301</v>
      </c>
    </row>
    <row r="530" spans="1:13" x14ac:dyDescent="0.25">
      <c r="A530">
        <v>1724792</v>
      </c>
      <c r="B530" t="s">
        <v>340</v>
      </c>
      <c r="C530" t="s">
        <v>295</v>
      </c>
      <c r="D530" t="s">
        <v>404</v>
      </c>
      <c r="F530" t="s">
        <v>819</v>
      </c>
      <c r="G530" t="s">
        <v>404</v>
      </c>
      <c r="H530" s="147">
        <v>41843</v>
      </c>
      <c r="I530" t="s">
        <v>982</v>
      </c>
      <c r="J530" t="s">
        <v>1009</v>
      </c>
      <c r="K530" t="s">
        <v>1021</v>
      </c>
      <c r="L530" t="s">
        <v>1361</v>
      </c>
      <c r="M530" t="s">
        <v>301</v>
      </c>
    </row>
    <row r="531" spans="1:13" x14ac:dyDescent="0.25">
      <c r="A531">
        <v>1724793</v>
      </c>
      <c r="B531" t="s">
        <v>340</v>
      </c>
      <c r="C531" t="s">
        <v>306</v>
      </c>
      <c r="D531" t="s">
        <v>552</v>
      </c>
      <c r="F531" t="s">
        <v>365</v>
      </c>
      <c r="G531" t="s">
        <v>552</v>
      </c>
      <c r="H531" s="147">
        <v>41794</v>
      </c>
      <c r="I531" t="s">
        <v>952</v>
      </c>
      <c r="J531" t="s">
        <v>962</v>
      </c>
      <c r="K531" t="s">
        <v>1021</v>
      </c>
      <c r="L531" t="s">
        <v>1383</v>
      </c>
      <c r="M531" t="s">
        <v>349</v>
      </c>
    </row>
    <row r="532" spans="1:13" x14ac:dyDescent="0.25">
      <c r="A532">
        <v>1724794</v>
      </c>
      <c r="B532" t="s">
        <v>340</v>
      </c>
      <c r="C532" t="s">
        <v>306</v>
      </c>
      <c r="D532" t="s">
        <v>309</v>
      </c>
      <c r="F532" t="s">
        <v>365</v>
      </c>
      <c r="G532" t="s">
        <v>309</v>
      </c>
      <c r="H532" s="147">
        <v>40683</v>
      </c>
      <c r="I532" t="s">
        <v>985</v>
      </c>
      <c r="J532" t="s">
        <v>979</v>
      </c>
      <c r="K532" t="s">
        <v>980</v>
      </c>
      <c r="L532" t="s">
        <v>1384</v>
      </c>
      <c r="M532" t="s">
        <v>349</v>
      </c>
    </row>
    <row r="533" spans="1:13" x14ac:dyDescent="0.25">
      <c r="A533">
        <v>1724911</v>
      </c>
      <c r="B533" t="s">
        <v>340</v>
      </c>
      <c r="C533" t="s">
        <v>306</v>
      </c>
      <c r="D533" t="s">
        <v>401</v>
      </c>
      <c r="F533" t="s">
        <v>402</v>
      </c>
      <c r="G533" t="s">
        <v>401</v>
      </c>
      <c r="H533" s="147">
        <v>42153</v>
      </c>
      <c r="I533" t="s">
        <v>1003</v>
      </c>
      <c r="J533" t="s">
        <v>979</v>
      </c>
      <c r="K533" t="s">
        <v>1018</v>
      </c>
      <c r="L533" t="s">
        <v>1041</v>
      </c>
      <c r="M533" t="s">
        <v>349</v>
      </c>
    </row>
    <row r="534" spans="1:13" x14ac:dyDescent="0.25">
      <c r="A534">
        <v>1726351</v>
      </c>
      <c r="B534" t="s">
        <v>409</v>
      </c>
      <c r="C534" t="s">
        <v>295</v>
      </c>
      <c r="D534" t="s">
        <v>578</v>
      </c>
      <c r="E534" t="s">
        <v>391</v>
      </c>
      <c r="F534" t="s">
        <v>457</v>
      </c>
      <c r="G534" t="s">
        <v>578</v>
      </c>
      <c r="H534" s="147">
        <v>28566</v>
      </c>
      <c r="I534" t="s">
        <v>1011</v>
      </c>
      <c r="J534" t="s">
        <v>986</v>
      </c>
      <c r="K534" t="s">
        <v>1127</v>
      </c>
      <c r="L534" t="s">
        <v>1161</v>
      </c>
      <c r="M534" t="s">
        <v>301</v>
      </c>
    </row>
    <row r="535" spans="1:13" x14ac:dyDescent="0.25">
      <c r="A535">
        <v>1727460</v>
      </c>
      <c r="B535" t="s">
        <v>409</v>
      </c>
      <c r="C535" t="s">
        <v>579</v>
      </c>
      <c r="D535" t="s">
        <v>412</v>
      </c>
      <c r="E535" t="s">
        <v>297</v>
      </c>
      <c r="F535" t="s">
        <v>580</v>
      </c>
      <c r="G535" t="s">
        <v>412</v>
      </c>
      <c r="H535" s="147">
        <v>30212</v>
      </c>
      <c r="I535" t="s">
        <v>970</v>
      </c>
      <c r="J535" t="s">
        <v>983</v>
      </c>
      <c r="K535" t="s">
        <v>1118</v>
      </c>
      <c r="L535" t="s">
        <v>1162</v>
      </c>
      <c r="M535" t="s">
        <v>349</v>
      </c>
    </row>
    <row r="536" spans="1:13" x14ac:dyDescent="0.25">
      <c r="A536">
        <v>1728040</v>
      </c>
      <c r="B536" t="s">
        <v>294</v>
      </c>
      <c r="C536" t="s">
        <v>295</v>
      </c>
      <c r="D536" t="s">
        <v>575</v>
      </c>
      <c r="F536" t="s">
        <v>581</v>
      </c>
      <c r="H536" s="147">
        <v>41695</v>
      </c>
      <c r="I536" t="s">
        <v>1063</v>
      </c>
      <c r="J536" t="s">
        <v>971</v>
      </c>
      <c r="K536" t="s">
        <v>1021</v>
      </c>
      <c r="L536" t="s">
        <v>1163</v>
      </c>
      <c r="M536" t="s">
        <v>301</v>
      </c>
    </row>
    <row r="537" spans="1:13" x14ac:dyDescent="0.25">
      <c r="A537">
        <v>1728041</v>
      </c>
      <c r="B537" t="s">
        <v>294</v>
      </c>
      <c r="C537" t="s">
        <v>306</v>
      </c>
      <c r="D537" t="s">
        <v>582</v>
      </c>
      <c r="F537" t="s">
        <v>583</v>
      </c>
      <c r="H537" s="147">
        <v>41606</v>
      </c>
      <c r="I537" t="s">
        <v>1060</v>
      </c>
      <c r="J537" t="s">
        <v>959</v>
      </c>
      <c r="K537" t="s">
        <v>994</v>
      </c>
      <c r="L537" t="s">
        <v>1164</v>
      </c>
      <c r="M537" t="s">
        <v>349</v>
      </c>
    </row>
    <row r="538" spans="1:13" x14ac:dyDescent="0.25">
      <c r="A538">
        <v>1728116</v>
      </c>
      <c r="B538" t="s">
        <v>294</v>
      </c>
      <c r="C538" t="s">
        <v>295</v>
      </c>
      <c r="D538" t="s">
        <v>449</v>
      </c>
      <c r="F538" t="s">
        <v>584</v>
      </c>
      <c r="H538" s="147">
        <v>42202</v>
      </c>
      <c r="I538" t="s">
        <v>1011</v>
      </c>
      <c r="J538" t="s">
        <v>1009</v>
      </c>
      <c r="K538" t="s">
        <v>1018</v>
      </c>
      <c r="L538" t="s">
        <v>1165</v>
      </c>
      <c r="M538" t="s">
        <v>301</v>
      </c>
    </row>
    <row r="539" spans="1:13" x14ac:dyDescent="0.25">
      <c r="A539">
        <v>1728933</v>
      </c>
      <c r="B539" t="s">
        <v>409</v>
      </c>
      <c r="C539" t="s">
        <v>418</v>
      </c>
      <c r="D539" t="s">
        <v>690</v>
      </c>
      <c r="F539" t="s">
        <v>625</v>
      </c>
      <c r="G539" t="s">
        <v>690</v>
      </c>
      <c r="H539" s="147">
        <v>28885</v>
      </c>
      <c r="I539" t="s">
        <v>1043</v>
      </c>
      <c r="J539" t="s">
        <v>965</v>
      </c>
      <c r="K539" t="s">
        <v>1105</v>
      </c>
      <c r="L539" t="s">
        <v>1259</v>
      </c>
      <c r="M539" t="s">
        <v>349</v>
      </c>
    </row>
    <row r="540" spans="1:13" x14ac:dyDescent="0.25">
      <c r="A540">
        <v>1729880</v>
      </c>
      <c r="B540" t="s">
        <v>340</v>
      </c>
      <c r="C540" t="s">
        <v>295</v>
      </c>
      <c r="D540" t="s">
        <v>449</v>
      </c>
      <c r="F540" t="s">
        <v>1684</v>
      </c>
      <c r="G540" t="s">
        <v>449</v>
      </c>
      <c r="H540" s="147">
        <v>42429</v>
      </c>
      <c r="I540" t="s">
        <v>1003</v>
      </c>
      <c r="J540" t="s">
        <v>971</v>
      </c>
      <c r="K540" t="s">
        <v>1155</v>
      </c>
      <c r="L540" t="s">
        <v>1685</v>
      </c>
      <c r="M540" t="s">
        <v>301</v>
      </c>
    </row>
    <row r="541" spans="1:13" x14ac:dyDescent="0.25">
      <c r="A541">
        <v>1732515</v>
      </c>
      <c r="B541" t="s">
        <v>294</v>
      </c>
      <c r="C541" t="s">
        <v>306</v>
      </c>
      <c r="D541" t="s">
        <v>585</v>
      </c>
      <c r="F541" t="s">
        <v>586</v>
      </c>
      <c r="H541" s="147">
        <v>39155</v>
      </c>
      <c r="I541" t="s">
        <v>1025</v>
      </c>
      <c r="J541" t="s">
        <v>986</v>
      </c>
      <c r="K541" t="s">
        <v>976</v>
      </c>
      <c r="L541" t="s">
        <v>1166</v>
      </c>
      <c r="M541" t="s">
        <v>349</v>
      </c>
    </row>
    <row r="542" spans="1:13" x14ac:dyDescent="0.25">
      <c r="A542">
        <v>1732538</v>
      </c>
      <c r="B542" t="s">
        <v>294</v>
      </c>
      <c r="C542" t="s">
        <v>306</v>
      </c>
      <c r="D542" t="s">
        <v>587</v>
      </c>
      <c r="F542" t="s">
        <v>588</v>
      </c>
      <c r="H542" s="147">
        <v>41800</v>
      </c>
      <c r="I542" t="s">
        <v>975</v>
      </c>
      <c r="J542" t="s">
        <v>962</v>
      </c>
      <c r="K542" t="s">
        <v>1021</v>
      </c>
      <c r="L542" t="s">
        <v>1167</v>
      </c>
      <c r="M542" t="s">
        <v>349</v>
      </c>
    </row>
    <row r="543" spans="1:13" x14ac:dyDescent="0.25">
      <c r="A543">
        <v>1734363</v>
      </c>
      <c r="B543" t="s">
        <v>409</v>
      </c>
      <c r="C543" t="s">
        <v>299</v>
      </c>
      <c r="D543" t="s">
        <v>691</v>
      </c>
      <c r="F543" t="s">
        <v>623</v>
      </c>
      <c r="G543" t="s">
        <v>691</v>
      </c>
      <c r="H543" s="147">
        <v>30065</v>
      </c>
      <c r="I543" t="s">
        <v>1080</v>
      </c>
      <c r="J543" t="s">
        <v>952</v>
      </c>
      <c r="K543" t="s">
        <v>1118</v>
      </c>
      <c r="L543" t="s">
        <v>1260</v>
      </c>
      <c r="M543" t="s">
        <v>349</v>
      </c>
    </row>
    <row r="544" spans="1:13" x14ac:dyDescent="0.25">
      <c r="A544">
        <v>1734793</v>
      </c>
      <c r="B544" t="s">
        <v>340</v>
      </c>
      <c r="C544" t="s">
        <v>295</v>
      </c>
      <c r="D544" t="s">
        <v>668</v>
      </c>
      <c r="F544" t="s">
        <v>643</v>
      </c>
      <c r="G544" t="s">
        <v>668</v>
      </c>
      <c r="H544" s="147">
        <v>42263</v>
      </c>
      <c r="I544" t="s">
        <v>964</v>
      </c>
      <c r="J544" t="s">
        <v>983</v>
      </c>
      <c r="K544" t="s">
        <v>1018</v>
      </c>
      <c r="L544" t="s">
        <v>1231</v>
      </c>
      <c r="M544" t="s">
        <v>301</v>
      </c>
    </row>
    <row r="545" spans="1:13" x14ac:dyDescent="0.25">
      <c r="A545">
        <v>1735402</v>
      </c>
      <c r="B545" t="s">
        <v>340</v>
      </c>
      <c r="C545" t="s">
        <v>306</v>
      </c>
      <c r="D545" t="s">
        <v>328</v>
      </c>
      <c r="F545" t="s">
        <v>1686</v>
      </c>
      <c r="G545" t="s">
        <v>328</v>
      </c>
      <c r="H545" s="147">
        <v>42323</v>
      </c>
      <c r="I545" t="s">
        <v>1071</v>
      </c>
      <c r="J545" t="s">
        <v>959</v>
      </c>
      <c r="K545" t="s">
        <v>1018</v>
      </c>
      <c r="L545" t="s">
        <v>1687</v>
      </c>
      <c r="M545" t="s">
        <v>349</v>
      </c>
    </row>
    <row r="546" spans="1:13" x14ac:dyDescent="0.25">
      <c r="A546">
        <v>1735403</v>
      </c>
      <c r="B546" t="s">
        <v>340</v>
      </c>
      <c r="C546" t="s">
        <v>295</v>
      </c>
      <c r="D546" t="s">
        <v>1688</v>
      </c>
      <c r="F546" t="s">
        <v>1689</v>
      </c>
      <c r="G546" t="s">
        <v>1688</v>
      </c>
      <c r="H546" s="147">
        <v>40438</v>
      </c>
      <c r="I546" t="s">
        <v>1011</v>
      </c>
      <c r="J546" t="s">
        <v>983</v>
      </c>
      <c r="K546" t="s">
        <v>972</v>
      </c>
      <c r="L546" t="s">
        <v>1306</v>
      </c>
      <c r="M546" t="s">
        <v>301</v>
      </c>
    </row>
    <row r="547" spans="1:13" x14ac:dyDescent="0.25">
      <c r="A547">
        <v>1735404</v>
      </c>
      <c r="B547" t="s">
        <v>340</v>
      </c>
      <c r="C547" t="s">
        <v>306</v>
      </c>
      <c r="D547" t="s">
        <v>1690</v>
      </c>
      <c r="F547" t="s">
        <v>919</v>
      </c>
      <c r="G547" t="s">
        <v>1690</v>
      </c>
      <c r="H547" s="147">
        <v>42314</v>
      </c>
      <c r="I547" t="s">
        <v>962</v>
      </c>
      <c r="J547" t="s">
        <v>959</v>
      </c>
      <c r="K547" t="s">
        <v>1018</v>
      </c>
      <c r="L547" t="s">
        <v>1691</v>
      </c>
      <c r="M547" t="s">
        <v>349</v>
      </c>
    </row>
    <row r="548" spans="1:13" x14ac:dyDescent="0.25">
      <c r="A548">
        <v>1735407</v>
      </c>
      <c r="B548" t="s">
        <v>340</v>
      </c>
      <c r="C548" t="s">
        <v>295</v>
      </c>
      <c r="D548" t="s">
        <v>655</v>
      </c>
      <c r="F548" t="s">
        <v>1692</v>
      </c>
      <c r="G548" t="s">
        <v>655</v>
      </c>
      <c r="H548" s="147">
        <v>41427</v>
      </c>
      <c r="I548" t="s">
        <v>971</v>
      </c>
      <c r="J548" t="s">
        <v>962</v>
      </c>
      <c r="K548" t="s">
        <v>994</v>
      </c>
      <c r="L548" t="s">
        <v>1353</v>
      </c>
      <c r="M548" t="s">
        <v>301</v>
      </c>
    </row>
    <row r="549" spans="1:13" x14ac:dyDescent="0.25">
      <c r="A549">
        <v>1736758</v>
      </c>
      <c r="B549" t="s">
        <v>340</v>
      </c>
      <c r="C549" t="s">
        <v>295</v>
      </c>
      <c r="D549" t="s">
        <v>378</v>
      </c>
      <c r="E549" t="s">
        <v>357</v>
      </c>
      <c r="F549" t="s">
        <v>403</v>
      </c>
      <c r="G549" t="s">
        <v>378</v>
      </c>
      <c r="H549" s="147">
        <v>41259</v>
      </c>
      <c r="I549" t="s">
        <v>964</v>
      </c>
      <c r="J549" t="s">
        <v>956</v>
      </c>
      <c r="K549" t="s">
        <v>1005</v>
      </c>
      <c r="L549" t="s">
        <v>1042</v>
      </c>
      <c r="M549" t="s">
        <v>301</v>
      </c>
    </row>
    <row r="550" spans="1:13" x14ac:dyDescent="0.25">
      <c r="A550">
        <v>1737285</v>
      </c>
      <c r="B550" t="s">
        <v>340</v>
      </c>
      <c r="C550" t="s">
        <v>295</v>
      </c>
      <c r="D550" t="s">
        <v>531</v>
      </c>
      <c r="F550" t="s">
        <v>1693</v>
      </c>
      <c r="G550" t="s">
        <v>531</v>
      </c>
      <c r="H550" s="147">
        <v>41366</v>
      </c>
      <c r="I550" t="s">
        <v>971</v>
      </c>
      <c r="J550" t="s">
        <v>952</v>
      </c>
      <c r="K550" t="s">
        <v>994</v>
      </c>
      <c r="L550" t="s">
        <v>1694</v>
      </c>
      <c r="M550" t="s">
        <v>301</v>
      </c>
    </row>
    <row r="551" spans="1:13" x14ac:dyDescent="0.25">
      <c r="A551">
        <v>1738736</v>
      </c>
      <c r="B551" t="s">
        <v>340</v>
      </c>
      <c r="C551" t="s">
        <v>295</v>
      </c>
      <c r="D551" t="s">
        <v>663</v>
      </c>
      <c r="F551" t="s">
        <v>819</v>
      </c>
      <c r="G551" t="s">
        <v>663</v>
      </c>
      <c r="H551" s="147">
        <v>41706</v>
      </c>
      <c r="I551" t="s">
        <v>951</v>
      </c>
      <c r="J551" t="s">
        <v>986</v>
      </c>
      <c r="K551" t="s">
        <v>1021</v>
      </c>
      <c r="L551" t="s">
        <v>1695</v>
      </c>
      <c r="M551" t="s">
        <v>301</v>
      </c>
    </row>
    <row r="552" spans="1:13" x14ac:dyDescent="0.25">
      <c r="A552">
        <v>1738738</v>
      </c>
      <c r="B552" t="s">
        <v>340</v>
      </c>
      <c r="C552" t="s">
        <v>306</v>
      </c>
      <c r="D552" t="s">
        <v>1696</v>
      </c>
      <c r="F552" t="s">
        <v>1697</v>
      </c>
      <c r="G552" t="s">
        <v>1696</v>
      </c>
      <c r="H552" s="147">
        <v>42012</v>
      </c>
      <c r="I552" t="s">
        <v>951</v>
      </c>
      <c r="J552" t="s">
        <v>965</v>
      </c>
      <c r="K552" t="s">
        <v>1018</v>
      </c>
      <c r="L552" t="s">
        <v>1698</v>
      </c>
      <c r="M552" t="s">
        <v>349</v>
      </c>
    </row>
    <row r="553" spans="1:13" x14ac:dyDescent="0.25">
      <c r="A553">
        <v>1739082</v>
      </c>
      <c r="B553" t="s">
        <v>340</v>
      </c>
      <c r="C553" t="s">
        <v>295</v>
      </c>
      <c r="D553" t="s">
        <v>1430</v>
      </c>
      <c r="F553" t="s">
        <v>1699</v>
      </c>
      <c r="G553" t="s">
        <v>1430</v>
      </c>
      <c r="H553" s="147">
        <v>40246</v>
      </c>
      <c r="I553" t="s">
        <v>983</v>
      </c>
      <c r="J553" t="s">
        <v>986</v>
      </c>
      <c r="K553" t="s">
        <v>972</v>
      </c>
      <c r="L553" t="s">
        <v>1700</v>
      </c>
      <c r="M553" t="s">
        <v>301</v>
      </c>
    </row>
    <row r="554" spans="1:13" x14ac:dyDescent="0.25">
      <c r="A554">
        <v>1739083</v>
      </c>
      <c r="B554" t="s">
        <v>340</v>
      </c>
      <c r="C554" t="s">
        <v>295</v>
      </c>
      <c r="D554" t="s">
        <v>362</v>
      </c>
      <c r="F554" t="s">
        <v>1435</v>
      </c>
      <c r="G554" t="s">
        <v>362</v>
      </c>
      <c r="H554" s="147">
        <v>41562</v>
      </c>
      <c r="I554" t="s">
        <v>1071</v>
      </c>
      <c r="J554" t="s">
        <v>975</v>
      </c>
      <c r="K554" t="s">
        <v>994</v>
      </c>
      <c r="L554" t="s">
        <v>1701</v>
      </c>
      <c r="M554" t="s">
        <v>301</v>
      </c>
    </row>
    <row r="555" spans="1:13" x14ac:dyDescent="0.25">
      <c r="A555">
        <v>1739084</v>
      </c>
      <c r="B555" t="s">
        <v>340</v>
      </c>
      <c r="C555" t="s">
        <v>295</v>
      </c>
      <c r="D555" t="s">
        <v>1702</v>
      </c>
      <c r="F555" t="s">
        <v>1667</v>
      </c>
      <c r="G555" t="s">
        <v>1702</v>
      </c>
      <c r="H555" s="147">
        <v>40946</v>
      </c>
      <c r="I555" t="s">
        <v>1009</v>
      </c>
      <c r="J555" t="s">
        <v>971</v>
      </c>
      <c r="K555" t="s">
        <v>1005</v>
      </c>
      <c r="L555" t="s">
        <v>1703</v>
      </c>
      <c r="M555" t="s">
        <v>301</v>
      </c>
    </row>
    <row r="556" spans="1:13" x14ac:dyDescent="0.25">
      <c r="A556" s="145">
        <v>1739431</v>
      </c>
      <c r="B556" t="s">
        <v>340</v>
      </c>
      <c r="C556" t="s">
        <v>306</v>
      </c>
      <c r="D556" s="148" t="s">
        <v>950</v>
      </c>
      <c r="E556" s="146"/>
      <c r="F556" s="148" t="s">
        <v>949</v>
      </c>
      <c r="G556" s="148" t="s">
        <v>950</v>
      </c>
      <c r="M556" t="s">
        <v>349</v>
      </c>
    </row>
    <row r="557" spans="1:13" x14ac:dyDescent="0.25">
      <c r="A557">
        <v>1739458</v>
      </c>
      <c r="B557" t="s">
        <v>409</v>
      </c>
      <c r="C557" t="s">
        <v>295</v>
      </c>
      <c r="D557" t="s">
        <v>1723</v>
      </c>
      <c r="F557" t="s">
        <v>1724</v>
      </c>
      <c r="G557" t="s">
        <v>1723</v>
      </c>
      <c r="H557" s="147">
        <v>33150</v>
      </c>
      <c r="I557" s="149" t="s">
        <v>952</v>
      </c>
      <c r="J557" s="146">
        <v>10</v>
      </c>
      <c r="K557" s="146">
        <v>1990</v>
      </c>
      <c r="L557" s="146">
        <v>41090</v>
      </c>
      <c r="M557" t="s">
        <v>349</v>
      </c>
    </row>
    <row r="558" spans="1:13" x14ac:dyDescent="0.25">
      <c r="A558">
        <v>1739891</v>
      </c>
      <c r="B558" t="s">
        <v>340</v>
      </c>
      <c r="C558" t="s">
        <v>295</v>
      </c>
      <c r="D558" t="s">
        <v>1704</v>
      </c>
      <c r="F558" t="s">
        <v>1705</v>
      </c>
      <c r="G558" t="s">
        <v>1704</v>
      </c>
      <c r="H558" s="147">
        <v>40749</v>
      </c>
      <c r="I558" s="146" t="s">
        <v>1063</v>
      </c>
      <c r="J558" s="146" t="s">
        <v>1009</v>
      </c>
      <c r="K558" s="146" t="s">
        <v>980</v>
      </c>
      <c r="L558" s="146" t="s">
        <v>1706</v>
      </c>
      <c r="M558" t="s">
        <v>301</v>
      </c>
    </row>
    <row r="559" spans="1:13" x14ac:dyDescent="0.25">
      <c r="A559">
        <v>1740540</v>
      </c>
      <c r="B559" t="s">
        <v>409</v>
      </c>
      <c r="C559" t="s">
        <v>418</v>
      </c>
      <c r="D559" t="s">
        <v>1725</v>
      </c>
      <c r="F559" t="s">
        <v>406</v>
      </c>
      <c r="G559" t="s">
        <v>1725</v>
      </c>
      <c r="H559" s="147">
        <v>31861</v>
      </c>
      <c r="I559" s="146">
        <v>25</v>
      </c>
      <c r="J559" s="149" t="s">
        <v>986</v>
      </c>
      <c r="K559" s="146">
        <v>1987</v>
      </c>
      <c r="L559" s="146">
        <v>250387</v>
      </c>
      <c r="M559" t="s">
        <v>301</v>
      </c>
    </row>
    <row r="560" spans="1:13" x14ac:dyDescent="0.25">
      <c r="A560">
        <v>1741315</v>
      </c>
      <c r="B560" t="s">
        <v>294</v>
      </c>
      <c r="C560" t="s">
        <v>295</v>
      </c>
      <c r="D560" t="s">
        <v>341</v>
      </c>
      <c r="F560" t="s">
        <v>1726</v>
      </c>
      <c r="G560" t="s">
        <v>341</v>
      </c>
      <c r="H560" s="147">
        <v>41645</v>
      </c>
      <c r="I560" s="149" t="s">
        <v>962</v>
      </c>
      <c r="J560" s="149" t="s">
        <v>965</v>
      </c>
      <c r="K560" s="146">
        <v>2014</v>
      </c>
      <c r="L560" s="149" t="s">
        <v>1728</v>
      </c>
      <c r="M560" s="146" t="s">
        <v>301</v>
      </c>
    </row>
    <row r="561" spans="1:13" x14ac:dyDescent="0.25">
      <c r="A561">
        <v>1741316</v>
      </c>
      <c r="B561" t="s">
        <v>294</v>
      </c>
      <c r="C561" t="s">
        <v>295</v>
      </c>
      <c r="D561" t="s">
        <v>772</v>
      </c>
      <c r="F561" t="s">
        <v>1409</v>
      </c>
      <c r="G561" t="s">
        <v>772</v>
      </c>
      <c r="H561" s="147">
        <v>42137</v>
      </c>
      <c r="I561" s="146">
        <v>13</v>
      </c>
      <c r="J561" s="149" t="s">
        <v>979</v>
      </c>
      <c r="K561" s="146">
        <v>2015</v>
      </c>
      <c r="L561" s="146">
        <v>130515</v>
      </c>
      <c r="M561" t="s">
        <v>301</v>
      </c>
    </row>
    <row r="562" spans="1:13" x14ac:dyDescent="0.25">
      <c r="A562">
        <v>1741318</v>
      </c>
      <c r="B562" t="s">
        <v>294</v>
      </c>
      <c r="C562" t="s">
        <v>295</v>
      </c>
      <c r="D562" t="s">
        <v>548</v>
      </c>
      <c r="F562" t="s">
        <v>1409</v>
      </c>
      <c r="G562" t="s">
        <v>548</v>
      </c>
      <c r="H562" s="147">
        <v>42137</v>
      </c>
      <c r="I562" s="146">
        <v>13</v>
      </c>
      <c r="J562" s="149" t="s">
        <v>979</v>
      </c>
      <c r="K562" s="146">
        <v>2015</v>
      </c>
      <c r="L562" s="146">
        <v>130515</v>
      </c>
      <c r="M562" t="s">
        <v>301</v>
      </c>
    </row>
    <row r="563" spans="1:13" x14ac:dyDescent="0.25">
      <c r="A563">
        <v>1741468</v>
      </c>
      <c r="B563" t="s">
        <v>294</v>
      </c>
      <c r="C563" t="s">
        <v>306</v>
      </c>
      <c r="D563" t="s">
        <v>829</v>
      </c>
      <c r="F563" t="s">
        <v>669</v>
      </c>
      <c r="G563" t="s">
        <v>829</v>
      </c>
      <c r="H563" s="147">
        <v>42302</v>
      </c>
      <c r="I563" s="146">
        <v>25</v>
      </c>
      <c r="J563" s="146">
        <v>10</v>
      </c>
      <c r="K563" s="146">
        <v>2015</v>
      </c>
      <c r="L563" s="146">
        <v>251015</v>
      </c>
      <c r="M563" t="s">
        <v>349</v>
      </c>
    </row>
    <row r="564" spans="1:13" x14ac:dyDescent="0.25">
      <c r="A564">
        <v>1743031</v>
      </c>
      <c r="B564" t="s">
        <v>294</v>
      </c>
      <c r="C564" t="s">
        <v>306</v>
      </c>
      <c r="D564" t="s">
        <v>846</v>
      </c>
      <c r="F564" t="s">
        <v>1727</v>
      </c>
      <c r="G564" t="s">
        <v>846</v>
      </c>
      <c r="H564" s="147">
        <v>41348</v>
      </c>
      <c r="I564" s="146">
        <v>15</v>
      </c>
      <c r="J564" s="149" t="s">
        <v>986</v>
      </c>
      <c r="K564" s="146">
        <v>2013</v>
      </c>
      <c r="L564" s="146">
        <v>150313</v>
      </c>
      <c r="M564" t="s">
        <v>349</v>
      </c>
    </row>
    <row r="565" spans="1:13" x14ac:dyDescent="0.25">
      <c r="A565">
        <v>1745024</v>
      </c>
      <c r="B565" t="s">
        <v>340</v>
      </c>
      <c r="C565" t="s">
        <v>295</v>
      </c>
      <c r="D565" t="s">
        <v>1709</v>
      </c>
      <c r="E565" t="s">
        <v>1710</v>
      </c>
      <c r="F565" t="s">
        <v>1711</v>
      </c>
      <c r="G565" t="s">
        <v>1709</v>
      </c>
      <c r="H565" s="147">
        <v>42427</v>
      </c>
      <c r="I565" s="146">
        <v>27</v>
      </c>
      <c r="J565" s="149" t="s">
        <v>971</v>
      </c>
      <c r="K565" s="146">
        <v>2016</v>
      </c>
      <c r="L565" s="149" t="s">
        <v>1715</v>
      </c>
      <c r="M565" t="s">
        <v>301</v>
      </c>
    </row>
    <row r="566" spans="1:13" x14ac:dyDescent="0.25">
      <c r="A566">
        <v>1746132</v>
      </c>
      <c r="B566" t="s">
        <v>340</v>
      </c>
      <c r="C566" t="s">
        <v>306</v>
      </c>
      <c r="D566" t="s">
        <v>552</v>
      </c>
      <c r="F566" t="s">
        <v>640</v>
      </c>
      <c r="G566" t="s">
        <v>552</v>
      </c>
      <c r="H566" s="147">
        <v>42584</v>
      </c>
      <c r="I566" s="146">
        <v>22</v>
      </c>
      <c r="J566" s="146">
        <v>8</v>
      </c>
      <c r="K566" s="146">
        <v>2016</v>
      </c>
      <c r="L566" s="146">
        <v>220816</v>
      </c>
      <c r="M566" t="s">
        <v>349</v>
      </c>
    </row>
    <row r="567" spans="1:13" x14ac:dyDescent="0.25">
      <c r="A567">
        <v>1415753</v>
      </c>
      <c r="B567" t="s">
        <v>340</v>
      </c>
      <c r="C567" t="s">
        <v>306</v>
      </c>
      <c r="D567" t="s">
        <v>1731</v>
      </c>
      <c r="F567" t="s">
        <v>1732</v>
      </c>
      <c r="G567" t="s">
        <v>1731</v>
      </c>
      <c r="H567" s="154">
        <v>39527</v>
      </c>
      <c r="I567" s="146">
        <v>20</v>
      </c>
      <c r="J567" s="149" t="s">
        <v>986</v>
      </c>
      <c r="K567" s="146">
        <v>2008</v>
      </c>
      <c r="L567" s="146">
        <v>200308</v>
      </c>
      <c r="M567" t="s">
        <v>349</v>
      </c>
    </row>
    <row r="568" spans="1:13" x14ac:dyDescent="0.25">
      <c r="A568">
        <v>1638483</v>
      </c>
      <c r="B568" t="s">
        <v>340</v>
      </c>
      <c r="C568" t="s">
        <v>306</v>
      </c>
      <c r="D568" t="s">
        <v>1733</v>
      </c>
      <c r="F568" t="s">
        <v>1734</v>
      </c>
      <c r="G568" t="s">
        <v>1733</v>
      </c>
      <c r="H568" s="154">
        <v>41240</v>
      </c>
      <c r="I568" s="146">
        <v>27</v>
      </c>
      <c r="J568" s="146">
        <v>11</v>
      </c>
      <c r="K568" s="146">
        <v>2012</v>
      </c>
      <c r="L568" s="146">
        <v>271112</v>
      </c>
      <c r="M568" t="s">
        <v>349</v>
      </c>
    </row>
    <row r="569" spans="1:13" x14ac:dyDescent="0.25">
      <c r="A569">
        <v>1746132</v>
      </c>
      <c r="B569" t="s">
        <v>340</v>
      </c>
      <c r="C569" t="s">
        <v>306</v>
      </c>
      <c r="D569" t="s">
        <v>552</v>
      </c>
      <c r="F569" t="s">
        <v>640</v>
      </c>
      <c r="G569" t="s">
        <v>552</v>
      </c>
      <c r="H569" s="147">
        <v>42584</v>
      </c>
      <c r="I569" s="150" t="s">
        <v>971</v>
      </c>
      <c r="J569" s="150" t="s">
        <v>951</v>
      </c>
      <c r="K569" s="150" t="s">
        <v>1155</v>
      </c>
      <c r="L569" s="150" t="s">
        <v>1738</v>
      </c>
      <c r="M569" t="s">
        <v>349</v>
      </c>
    </row>
    <row r="570" spans="1:13" x14ac:dyDescent="0.25">
      <c r="A570">
        <v>1746130</v>
      </c>
      <c r="B570" t="s">
        <v>340</v>
      </c>
      <c r="C570" t="s">
        <v>306</v>
      </c>
      <c r="D570" t="s">
        <v>489</v>
      </c>
      <c r="F570" t="s">
        <v>1737</v>
      </c>
      <c r="G570" t="s">
        <v>489</v>
      </c>
      <c r="H570" s="147">
        <v>42105</v>
      </c>
      <c r="I570" s="150" t="s">
        <v>959</v>
      </c>
      <c r="J570" s="150" t="s">
        <v>952</v>
      </c>
      <c r="K570" s="150" t="s">
        <v>1018</v>
      </c>
      <c r="L570" s="150" t="s">
        <v>1739</v>
      </c>
      <c r="M570" t="s">
        <v>349</v>
      </c>
    </row>
  </sheetData>
  <sortState xmlns:xlrd2="http://schemas.microsoft.com/office/spreadsheetml/2017/richdata2" ref="A250:M259">
    <sortCondition ref="L250:L2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"/>
  <sheetViews>
    <sheetView topLeftCell="D30" workbookViewId="0">
      <selection activeCell="R65" sqref="R65"/>
    </sheetView>
  </sheetViews>
  <sheetFormatPr defaultColWidth="8.88671875" defaultRowHeight="13.2" x14ac:dyDescent="0.25"/>
  <sheetData>
    <row r="1" spans="1:26" s="1" customFormat="1" ht="28.5" customHeight="1" x14ac:dyDescent="0.55000000000000004">
      <c r="A1" s="527" t="s">
        <v>0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</row>
    <row r="2" spans="1:26" s="1" customFormat="1" ht="28.5" customHeight="1" x14ac:dyDescent="0.6">
      <c r="A2" s="68"/>
      <c r="B2" s="69"/>
      <c r="C2" s="68"/>
      <c r="D2" s="68"/>
      <c r="E2" s="68"/>
      <c r="F2" s="70"/>
      <c r="G2" s="68"/>
      <c r="H2" s="68"/>
      <c r="I2" s="68"/>
      <c r="J2" s="70"/>
      <c r="K2" s="68"/>
      <c r="L2" s="68"/>
      <c r="M2" s="68"/>
      <c r="N2" s="70"/>
      <c r="O2" s="68"/>
      <c r="P2" s="68"/>
      <c r="Q2" s="68"/>
      <c r="R2" s="70"/>
      <c r="S2" s="68"/>
      <c r="T2" s="68"/>
      <c r="U2" s="68"/>
      <c r="V2" s="70"/>
    </row>
    <row r="3" spans="1:26" s="1" customFormat="1" ht="16.5" customHeight="1" x14ac:dyDescent="0.3">
      <c r="B3" s="4" t="s">
        <v>1</v>
      </c>
      <c r="C3" s="5" t="str">
        <f>'Moors League'!C3</f>
        <v>Eston Leisure Centre (Host Moors)</v>
      </c>
      <c r="D3" s="2"/>
      <c r="F3" s="3"/>
      <c r="J3" s="528" t="s">
        <v>2</v>
      </c>
      <c r="K3" s="528"/>
      <c r="L3" s="5" t="str">
        <f>'Moors League'!L3</f>
        <v>4th July 2026</v>
      </c>
      <c r="N3" s="3"/>
      <c r="P3" s="2"/>
      <c r="R3" s="3"/>
      <c r="T3" s="2"/>
      <c r="V3" s="3"/>
    </row>
    <row r="4" spans="1:26" s="1" customFormat="1" ht="16.5" customHeight="1" x14ac:dyDescent="0.3">
      <c r="B4" s="4"/>
      <c r="C4" s="6"/>
      <c r="D4" s="2"/>
      <c r="F4" s="3"/>
      <c r="J4" s="3"/>
      <c r="L4" s="2"/>
      <c r="N4" s="3"/>
      <c r="P4" s="2"/>
      <c r="R4" s="3"/>
      <c r="T4" s="2"/>
      <c r="V4" s="3"/>
    </row>
    <row r="5" spans="1:26" ht="13.8" thickBot="1" x14ac:dyDescent="0.3"/>
    <row r="6" spans="1:26" s="7" customFormat="1" ht="13.8" x14ac:dyDescent="0.25">
      <c r="A6" s="529" t="s">
        <v>3</v>
      </c>
      <c r="B6" s="529"/>
      <c r="C6" s="529" t="str">
        <f>'Moors League'!C5:F5</f>
        <v>Saltburn &amp; Marske</v>
      </c>
      <c r="D6" s="529"/>
      <c r="E6" s="529"/>
      <c r="F6" s="529"/>
      <c r="G6" s="530" t="str">
        <f>'Moors League'!G5:J5</f>
        <v>Eston</v>
      </c>
      <c r="H6" s="530"/>
      <c r="I6" s="530"/>
      <c r="J6" s="530"/>
      <c r="K6" s="529" t="str">
        <f>'Moors League'!K5:N5</f>
        <v>Stokesley</v>
      </c>
      <c r="L6" s="529"/>
      <c r="M6" s="529"/>
      <c r="N6" s="529"/>
      <c r="O6" s="529" t="str">
        <f>'Moors League'!O5:R5</f>
        <v>Thirsk WH</v>
      </c>
      <c r="P6" s="529"/>
      <c r="Q6" s="529"/>
      <c r="R6" s="529"/>
      <c r="S6" s="529" t="str">
        <f>'Moors League'!W5</f>
        <v>Northallerton</v>
      </c>
      <c r="T6" s="529"/>
      <c r="U6" s="529"/>
      <c r="V6" s="529"/>
      <c r="W6" s="529" t="str">
        <f>'Moors League'!AA5</f>
        <v>Thornaby</v>
      </c>
      <c r="X6" s="529"/>
      <c r="Y6" s="529"/>
      <c r="Z6" s="529"/>
    </row>
    <row r="7" spans="1:26" x14ac:dyDescent="0.25">
      <c r="A7" s="106"/>
      <c r="B7" s="107"/>
      <c r="C7" s="533" t="s">
        <v>7</v>
      </c>
      <c r="D7" s="533"/>
      <c r="E7" s="533"/>
      <c r="F7" s="533"/>
      <c r="G7" s="534" t="s">
        <v>8</v>
      </c>
      <c r="H7" s="534"/>
      <c r="I7" s="534"/>
      <c r="J7" s="534"/>
      <c r="K7" s="533" t="s">
        <v>9</v>
      </c>
      <c r="L7" s="533"/>
      <c r="M7" s="533"/>
      <c r="N7" s="533"/>
      <c r="O7" s="533" t="s">
        <v>10</v>
      </c>
      <c r="P7" s="533"/>
      <c r="Q7" s="533"/>
      <c r="R7" s="533"/>
      <c r="S7" s="533" t="s">
        <v>179</v>
      </c>
      <c r="T7" s="533"/>
      <c r="U7" s="533"/>
      <c r="V7" s="533"/>
      <c r="W7" s="533" t="s">
        <v>1716</v>
      </c>
      <c r="X7" s="533"/>
      <c r="Y7" s="533"/>
      <c r="Z7" s="533"/>
    </row>
    <row r="8" spans="1:26" s="1" customFormat="1" ht="20.100000000000001" customHeight="1" x14ac:dyDescent="0.2">
      <c r="A8" s="531" t="s">
        <v>74</v>
      </c>
      <c r="B8" s="531"/>
      <c r="C8" s="532">
        <f>SUM('Moors League'!C71:F71)</f>
        <v>191</v>
      </c>
      <c r="D8" s="532"/>
      <c r="E8" s="532"/>
      <c r="F8" s="532"/>
      <c r="G8" s="532">
        <f>SUM('Moors League'!G71:J71)</f>
        <v>248</v>
      </c>
      <c r="H8" s="532"/>
      <c r="I8" s="532"/>
      <c r="J8" s="532"/>
      <c r="K8" s="532">
        <f>SUM('Moors League'!K71:N71)</f>
        <v>290</v>
      </c>
      <c r="L8" s="532"/>
      <c r="M8" s="532"/>
      <c r="N8" s="532"/>
      <c r="O8" s="532">
        <f>SUM('Moors League'!O71:R71)</f>
        <v>263</v>
      </c>
      <c r="P8" s="532"/>
      <c r="Q8" s="532"/>
      <c r="R8" s="532"/>
      <c r="S8" s="532">
        <f>SUM('Moors League'!S71:Z71)</f>
        <v>147</v>
      </c>
      <c r="T8" s="532"/>
      <c r="U8" s="532"/>
      <c r="V8" s="532"/>
      <c r="W8" s="532">
        <f>'Moors League'!AA71</f>
        <v>112</v>
      </c>
      <c r="X8" s="532"/>
      <c r="Y8" s="532"/>
      <c r="Z8" s="532"/>
    </row>
    <row r="9" spans="1:26" s="1" customFormat="1" ht="20.100000000000001" customHeight="1" x14ac:dyDescent="0.2">
      <c r="A9" s="531" t="s">
        <v>66</v>
      </c>
      <c r="B9" s="531"/>
      <c r="C9" s="532">
        <f>SUM('Moors League'!C72:F72)</f>
        <v>4</v>
      </c>
      <c r="D9" s="532"/>
      <c r="E9" s="532"/>
      <c r="F9" s="532"/>
      <c r="G9" s="532">
        <f>SUM('Moors League'!G72:J72)</f>
        <v>3</v>
      </c>
      <c r="H9" s="532"/>
      <c r="I9" s="532"/>
      <c r="J9" s="532"/>
      <c r="K9" s="532">
        <f>SUM('Moors League'!K72:N72)</f>
        <v>1</v>
      </c>
      <c r="L9" s="532"/>
      <c r="M9" s="532"/>
      <c r="N9" s="532"/>
      <c r="O9" s="532">
        <f>SUM('Moors League'!O72:R72)</f>
        <v>2</v>
      </c>
      <c r="P9" s="532"/>
      <c r="Q9" s="532"/>
      <c r="R9" s="532"/>
      <c r="S9" s="532">
        <f>'Moors League'!W72</f>
        <v>5</v>
      </c>
      <c r="T9" s="532"/>
      <c r="U9" s="532"/>
      <c r="V9" s="532"/>
      <c r="W9" s="532">
        <f>'Moors League'!AA72</f>
        <v>6</v>
      </c>
      <c r="X9" s="532"/>
      <c r="Y9" s="532"/>
      <c r="Z9" s="532"/>
    </row>
  </sheetData>
  <mergeCells count="29">
    <mergeCell ref="W6:Z6"/>
    <mergeCell ref="W7:Z7"/>
    <mergeCell ref="W8:Z8"/>
    <mergeCell ref="W9:Z9"/>
    <mergeCell ref="O9:R9"/>
    <mergeCell ref="S9:V9"/>
    <mergeCell ref="C7:F7"/>
    <mergeCell ref="O7:R7"/>
    <mergeCell ref="S6:V6"/>
    <mergeCell ref="S7:V7"/>
    <mergeCell ref="S8:V8"/>
    <mergeCell ref="O8:R8"/>
    <mergeCell ref="O6:R6"/>
    <mergeCell ref="G7:J7"/>
    <mergeCell ref="K7:N7"/>
    <mergeCell ref="A9:B9"/>
    <mergeCell ref="C9:F9"/>
    <mergeCell ref="G9:J9"/>
    <mergeCell ref="K9:N9"/>
    <mergeCell ref="K8:N8"/>
    <mergeCell ref="G8:J8"/>
    <mergeCell ref="A8:B8"/>
    <mergeCell ref="C8:F8"/>
    <mergeCell ref="A1:R1"/>
    <mergeCell ref="J3:K3"/>
    <mergeCell ref="A6:B6"/>
    <mergeCell ref="C6:F6"/>
    <mergeCell ref="G6:J6"/>
    <mergeCell ref="K6:N6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39"/>
  <sheetViews>
    <sheetView topLeftCell="A67" zoomScaleNormal="100" workbookViewId="0">
      <selection activeCell="L90" sqref="L90"/>
    </sheetView>
  </sheetViews>
  <sheetFormatPr defaultColWidth="8.88671875" defaultRowHeight="13.2" x14ac:dyDescent="0.25"/>
  <cols>
    <col min="1" max="1" width="3.6640625" style="10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0" customWidth="1"/>
    <col min="7" max="7" width="10.44140625" style="153" bestFit="1" customWidth="1"/>
    <col min="8" max="8" width="24.44140625" style="10" customWidth="1"/>
    <col min="9" max="9" width="4.33203125" style="11" customWidth="1"/>
    <col min="10" max="10" width="10.44140625" style="51" bestFit="1" customWidth="1"/>
    <col min="11" max="11" width="24.44140625" style="11" customWidth="1"/>
    <col min="12" max="13" width="8.44140625" style="32" customWidth="1"/>
    <col min="14" max="14" width="8.88671875" style="51"/>
    <col min="15" max="15" width="8.88671875" style="144"/>
    <col min="16" max="16" width="10.33203125" style="140" bestFit="1" customWidth="1"/>
    <col min="17" max="17" width="33.88671875" style="27" customWidth="1"/>
    <col min="18" max="34" width="9.109375" hidden="1" customWidth="1"/>
    <col min="35" max="35" width="41.109375" hidden="1" customWidth="1"/>
    <col min="36" max="36" width="8.88671875" style="10"/>
  </cols>
  <sheetData>
    <row r="1" spans="1:36" ht="29.25" customHeight="1" x14ac:dyDescent="0.5">
      <c r="A1" s="537" t="s">
        <v>75</v>
      </c>
      <c r="B1" s="537"/>
      <c r="C1" s="537"/>
      <c r="D1" s="537"/>
      <c r="E1" s="537"/>
      <c r="F1" s="537"/>
      <c r="G1" s="537"/>
      <c r="H1" s="537"/>
      <c r="K1" s="66" t="s">
        <v>122</v>
      </c>
      <c r="L1" s="538" t="s">
        <v>6</v>
      </c>
      <c r="M1" s="538"/>
      <c r="N1" s="538"/>
      <c r="O1" s="157"/>
    </row>
    <row r="2" spans="1:36" s="12" customFormat="1" ht="17.399999999999999" x14ac:dyDescent="0.3">
      <c r="A2" s="541" t="s">
        <v>1</v>
      </c>
      <c r="B2" s="541"/>
      <c r="C2" s="539" t="s">
        <v>1997</v>
      </c>
      <c r="D2" s="539"/>
      <c r="E2" s="539"/>
      <c r="F2" s="539"/>
      <c r="G2" s="539"/>
      <c r="H2" s="539"/>
      <c r="J2" s="14"/>
      <c r="K2" s="66" t="s">
        <v>2</v>
      </c>
      <c r="L2" s="540" t="s">
        <v>1745</v>
      </c>
      <c r="M2" s="540"/>
      <c r="N2" s="540"/>
      <c r="O2" s="156"/>
      <c r="P2" s="139"/>
      <c r="Q2" s="53"/>
      <c r="AA2" s="528" t="s">
        <v>283</v>
      </c>
      <c r="AB2" s="528"/>
      <c r="AC2" s="528"/>
      <c r="AD2" s="528"/>
      <c r="AE2" s="528"/>
      <c r="AF2" s="528"/>
      <c r="AG2" s="528"/>
      <c r="AH2" s="528"/>
      <c r="AJ2" s="35"/>
    </row>
    <row r="3" spans="1:36" s="12" customFormat="1" ht="6" customHeight="1" x14ac:dyDescent="0.3">
      <c r="A3" s="34"/>
      <c r="B3" s="34"/>
      <c r="C3" s="34"/>
      <c r="D3" s="52"/>
      <c r="E3" s="52"/>
      <c r="F3" s="52"/>
      <c r="G3" s="152"/>
      <c r="H3" s="52"/>
      <c r="J3" s="14"/>
      <c r="L3" s="13"/>
      <c r="M3" s="13"/>
      <c r="N3" s="14"/>
      <c r="O3" s="143"/>
      <c r="P3" s="139"/>
      <c r="Q3" s="53"/>
      <c r="AJ3" s="35"/>
    </row>
    <row r="4" spans="1:36" s="59" customFormat="1" ht="10.199999999999999" x14ac:dyDescent="0.2">
      <c r="A4" s="59" t="s">
        <v>271</v>
      </c>
      <c r="B4" s="59" t="s">
        <v>272</v>
      </c>
      <c r="C4" s="59" t="s">
        <v>273</v>
      </c>
      <c r="D4" s="59" t="s">
        <v>274</v>
      </c>
      <c r="E4" s="59" t="s">
        <v>275</v>
      </c>
      <c r="G4" s="62" t="s">
        <v>285</v>
      </c>
      <c r="H4" s="59" t="s">
        <v>1748</v>
      </c>
      <c r="I4" s="60"/>
      <c r="J4" s="62" t="s">
        <v>285</v>
      </c>
      <c r="K4" s="59" t="s">
        <v>1748</v>
      </c>
      <c r="L4" s="61" t="s">
        <v>15</v>
      </c>
      <c r="M4" s="61" t="s">
        <v>280</v>
      </c>
      <c r="N4" s="62" t="s">
        <v>16</v>
      </c>
      <c r="O4" s="63" t="s">
        <v>172</v>
      </c>
      <c r="P4" s="64" t="s">
        <v>174</v>
      </c>
      <c r="Q4" s="65" t="s">
        <v>173</v>
      </c>
      <c r="R4" s="59" t="s">
        <v>285</v>
      </c>
      <c r="S4" s="59" t="s">
        <v>269</v>
      </c>
      <c r="T4" s="59" t="s">
        <v>270</v>
      </c>
      <c r="U4" s="59" t="s">
        <v>848</v>
      </c>
      <c r="V4" s="59" t="s">
        <v>850</v>
      </c>
      <c r="W4" s="59" t="s">
        <v>851</v>
      </c>
      <c r="X4" s="59" t="s">
        <v>852</v>
      </c>
      <c r="Y4" s="59" t="s">
        <v>853</v>
      </c>
      <c r="Z4" s="59" t="s">
        <v>854</v>
      </c>
      <c r="AA4" s="59" t="s">
        <v>276</v>
      </c>
      <c r="AB4" s="59" t="s">
        <v>277</v>
      </c>
      <c r="AC4" s="59" t="s">
        <v>278</v>
      </c>
      <c r="AD4" s="59" t="s">
        <v>144</v>
      </c>
      <c r="AE4" s="59" t="s">
        <v>279</v>
      </c>
      <c r="AF4" s="59" t="s">
        <v>280</v>
      </c>
      <c r="AG4" s="59" t="s">
        <v>281</v>
      </c>
      <c r="AH4" s="59" t="s">
        <v>282</v>
      </c>
      <c r="AI4" s="59" t="s">
        <v>855</v>
      </c>
      <c r="AJ4" s="59" t="s">
        <v>280</v>
      </c>
    </row>
    <row r="5" spans="1:36" s="59" customFormat="1" ht="5.25" customHeight="1" x14ac:dyDescent="0.2">
      <c r="G5" s="62"/>
      <c r="I5" s="60"/>
      <c r="J5" s="62"/>
      <c r="K5" s="60"/>
      <c r="L5" s="61"/>
      <c r="M5" s="61"/>
      <c r="N5" s="62"/>
      <c r="O5" s="63"/>
      <c r="P5" s="64"/>
      <c r="Q5" s="65"/>
    </row>
    <row r="6" spans="1:36" ht="19.5" customHeight="1" x14ac:dyDescent="0.25">
      <c r="A6" s="162">
        <v>1</v>
      </c>
      <c r="B6" s="163" t="s">
        <v>243</v>
      </c>
      <c r="C6" s="163" t="s">
        <v>84</v>
      </c>
      <c r="D6" s="163" t="s">
        <v>252</v>
      </c>
      <c r="E6" s="164" t="s">
        <v>248</v>
      </c>
      <c r="F6" s="547"/>
      <c r="G6" s="469">
        <v>1429613</v>
      </c>
      <c r="H6" s="470" t="s">
        <v>1846</v>
      </c>
      <c r="I6" s="158"/>
      <c r="J6" s="159"/>
      <c r="K6" s="159"/>
      <c r="L6" s="167">
        <f>'Moors League'!C9</f>
        <v>6</v>
      </c>
      <c r="M6" s="47">
        <f>'Moors League'!D9</f>
        <v>4210</v>
      </c>
      <c r="N6" s="47">
        <f>'Moors League'!E9</f>
        <v>1</v>
      </c>
      <c r="O6" s="56"/>
      <c r="P6" s="138"/>
      <c r="Q6" s="58" t="str">
        <f>_xlfn.IFNA((VLOOKUP(O6,'[1]DQ Lookup'!$A$2:$B$99,2,FALSE)),"")</f>
        <v/>
      </c>
      <c r="R6">
        <f t="shared" ref="R6:R11" si="0">G6</f>
        <v>1429613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004210</v>
      </c>
      <c r="AG6" t="s">
        <v>955</v>
      </c>
      <c r="AH6" t="s">
        <v>284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162">
        <v>2</v>
      </c>
      <c r="B7" s="163" t="s">
        <v>244</v>
      </c>
      <c r="C7" s="163" t="s">
        <v>84</v>
      </c>
      <c r="D7" s="163" t="s">
        <v>252</v>
      </c>
      <c r="E7" s="164" t="s">
        <v>248</v>
      </c>
      <c r="F7" s="547"/>
      <c r="G7" s="469">
        <v>1476737</v>
      </c>
      <c r="H7" s="470" t="s">
        <v>1847</v>
      </c>
      <c r="I7" s="158"/>
      <c r="J7" s="159"/>
      <c r="K7" s="159"/>
      <c r="L7" s="167">
        <f>'Moors League'!C10</f>
        <v>6</v>
      </c>
      <c r="M7" s="47">
        <f>'Moors League'!D10</f>
        <v>3708</v>
      </c>
      <c r="N7" s="47">
        <f>'Moors League'!E10</f>
        <v>1</v>
      </c>
      <c r="O7" s="56"/>
      <c r="P7" s="138"/>
      <c r="Q7" s="58" t="str">
        <f>_xlfn.IFNA((VLOOKUP(O7,'[1]DQ Lookup'!$A$2:$B$99,2,FALSE)),"")</f>
        <v/>
      </c>
      <c r="R7">
        <f t="shared" si="0"/>
        <v>1476737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003708</v>
      </c>
      <c r="AG7" t="s">
        <v>955</v>
      </c>
      <c r="AH7" t="s">
        <v>284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162">
        <v>3</v>
      </c>
      <c r="B8" s="163" t="s">
        <v>243</v>
      </c>
      <c r="C8" s="168" t="s">
        <v>242</v>
      </c>
      <c r="D8" s="163" t="s">
        <v>252</v>
      </c>
      <c r="E8" s="164" t="s">
        <v>249</v>
      </c>
      <c r="F8" s="547"/>
      <c r="G8" s="469">
        <v>1824135</v>
      </c>
      <c r="H8" s="470" t="s">
        <v>1848</v>
      </c>
      <c r="I8" s="158"/>
      <c r="J8" s="159"/>
      <c r="K8" s="159"/>
      <c r="L8" s="167">
        <f>'Moors League'!C11</f>
        <v>5</v>
      </c>
      <c r="M8" s="47">
        <f>'Moors League'!D11</f>
        <v>4498</v>
      </c>
      <c r="N8" s="47">
        <f>'Moors League'!E11</f>
        <v>2</v>
      </c>
      <c r="O8" s="56"/>
      <c r="P8" s="138"/>
      <c r="Q8" s="58" t="str">
        <f>_xlfn.IFNA((VLOOKUP(O8,'[1]DQ Lookup'!$A$2:$B$99,2,FALSE)),"")</f>
        <v/>
      </c>
      <c r="R8">
        <f t="shared" si="0"/>
        <v>1824135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004498</v>
      </c>
      <c r="AG8" t="s">
        <v>975</v>
      </c>
      <c r="AH8" t="s">
        <v>284</v>
      </c>
      <c r="AI8" t="e">
        <f t="shared" si="9"/>
        <v>#REF!</v>
      </c>
    </row>
    <row r="9" spans="1:36" ht="19.5" customHeight="1" x14ac:dyDescent="0.25">
      <c r="A9" s="162">
        <v>4</v>
      </c>
      <c r="B9" s="163" t="s">
        <v>244</v>
      </c>
      <c r="C9" s="163" t="s">
        <v>242</v>
      </c>
      <c r="D9" s="163" t="s">
        <v>252</v>
      </c>
      <c r="E9" s="164" t="s">
        <v>249</v>
      </c>
      <c r="F9" s="547"/>
      <c r="G9" s="469">
        <v>1648156</v>
      </c>
      <c r="H9" s="470" t="s">
        <v>1849</v>
      </c>
      <c r="I9" s="158"/>
      <c r="J9" s="159"/>
      <c r="K9" s="159"/>
      <c r="L9" s="167">
        <f>'Moors League'!C12</f>
        <v>2</v>
      </c>
      <c r="M9" s="47">
        <f>'Moors League'!D12</f>
        <v>3575</v>
      </c>
      <c r="N9" s="47">
        <f>'Moors League'!E12</f>
        <v>5</v>
      </c>
      <c r="O9" s="56"/>
      <c r="P9" s="138"/>
      <c r="Q9" s="58" t="str">
        <f>_xlfn.IFNA((VLOOKUP(O9,'[1]DQ Lookup'!$A$2:$B$99,2,FALSE)),"")</f>
        <v/>
      </c>
      <c r="R9">
        <f t="shared" si="0"/>
        <v>1648156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003575</v>
      </c>
      <c r="AG9" t="s">
        <v>975</v>
      </c>
      <c r="AH9" t="s">
        <v>284</v>
      </c>
      <c r="AI9" t="e">
        <f t="shared" si="9"/>
        <v>#REF!</v>
      </c>
    </row>
    <row r="10" spans="1:36" ht="19.5" customHeight="1" x14ac:dyDescent="0.25">
      <c r="A10" s="162">
        <v>5</v>
      </c>
      <c r="B10" s="163" t="s">
        <v>243</v>
      </c>
      <c r="C10" s="163" t="s">
        <v>245</v>
      </c>
      <c r="D10" s="163" t="s">
        <v>252</v>
      </c>
      <c r="E10" s="164" t="s">
        <v>250</v>
      </c>
      <c r="F10" s="547"/>
      <c r="G10" s="469">
        <v>1519662</v>
      </c>
      <c r="H10" s="470" t="s">
        <v>1850</v>
      </c>
      <c r="I10" s="158"/>
      <c r="J10" s="159"/>
      <c r="K10" s="159"/>
      <c r="L10" s="167" t="str">
        <f>'Moors League'!C13</f>
        <v>DSQ</v>
      </c>
      <c r="M10" s="47" t="str">
        <f>'Moors League'!D13</f>
        <v>DNS</v>
      </c>
      <c r="N10" s="47">
        <f>'Moors League'!E13</f>
        <v>0</v>
      </c>
      <c r="O10" s="56"/>
      <c r="P10" s="138"/>
      <c r="Q10" s="58" t="str">
        <f>_xlfn.IFNA((VLOOKUP(O10,'[1]DQ Lookup'!$A$2:$B$99,2,FALSE)),"")</f>
        <v/>
      </c>
      <c r="R10">
        <f t="shared" si="0"/>
        <v>1519662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DNS</v>
      </c>
      <c r="AG10" t="s">
        <v>1009</v>
      </c>
      <c r="AH10" t="s">
        <v>284</v>
      </c>
      <c r="AI10" t="e">
        <f t="shared" si="9"/>
        <v>#REF!</v>
      </c>
    </row>
    <row r="11" spans="1:36" ht="19.5" customHeight="1" x14ac:dyDescent="0.25">
      <c r="A11" s="162">
        <v>6</v>
      </c>
      <c r="B11" s="163" t="s">
        <v>244</v>
      </c>
      <c r="C11" s="163" t="s">
        <v>245</v>
      </c>
      <c r="D11" s="163" t="s">
        <v>252</v>
      </c>
      <c r="E11" s="164" t="s">
        <v>250</v>
      </c>
      <c r="F11" s="547"/>
      <c r="G11" s="469">
        <v>1649026</v>
      </c>
      <c r="H11" s="470" t="s">
        <v>1851</v>
      </c>
      <c r="I11" s="158"/>
      <c r="J11" s="159"/>
      <c r="K11" s="159"/>
      <c r="L11" s="167">
        <f>'Moors League'!C14</f>
        <v>3</v>
      </c>
      <c r="M11" s="47">
        <f>'Moors League'!D14</f>
        <v>3937</v>
      </c>
      <c r="N11" s="47">
        <f>'Moors League'!E14</f>
        <v>4</v>
      </c>
      <c r="O11" s="56"/>
      <c r="P11" s="138"/>
      <c r="Q11" s="58" t="str">
        <f>_xlfn.IFNA((VLOOKUP(O11,'[1]DQ Lookup'!$A$2:$B$99,2,FALSE)),"")</f>
        <v/>
      </c>
      <c r="R11">
        <f t="shared" si="0"/>
        <v>1649026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003937</v>
      </c>
      <c r="AG11" t="s">
        <v>1009</v>
      </c>
      <c r="AH11" t="s">
        <v>284</v>
      </c>
      <c r="AI11" t="e">
        <f t="shared" si="9"/>
        <v>#REF!</v>
      </c>
    </row>
    <row r="12" spans="1:36" ht="19.5" customHeight="1" x14ac:dyDescent="0.25">
      <c r="A12" s="162">
        <v>7</v>
      </c>
      <c r="B12" s="163" t="s">
        <v>243</v>
      </c>
      <c r="C12" s="163" t="s">
        <v>247</v>
      </c>
      <c r="D12" s="163" t="s">
        <v>252</v>
      </c>
      <c r="E12" s="164" t="s">
        <v>251</v>
      </c>
      <c r="F12" s="547"/>
      <c r="G12" s="469">
        <v>1674586</v>
      </c>
      <c r="H12" s="470" t="s">
        <v>1852</v>
      </c>
      <c r="I12" s="158"/>
      <c r="J12" s="159"/>
      <c r="K12" s="159"/>
      <c r="L12" s="167">
        <f>'Moors League'!C15</f>
        <v>3</v>
      </c>
      <c r="M12" s="47">
        <f>'Moors League'!D15</f>
        <v>3833</v>
      </c>
      <c r="N12" s="47">
        <f>'Moors League'!E15</f>
        <v>4</v>
      </c>
      <c r="O12" s="56"/>
      <c r="P12" s="138"/>
      <c r="Q12" s="58" t="str">
        <f>_xlfn.IFNA((VLOOKUP(O12,'[1]DQ Lookup'!$A$2:$B$99,2,FALSE)),"")</f>
        <v/>
      </c>
      <c r="R12">
        <f>G14</f>
        <v>1627911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004187</v>
      </c>
      <c r="AG12" t="s">
        <v>955</v>
      </c>
      <c r="AH12" t="s">
        <v>284</v>
      </c>
      <c r="AI12" t="e">
        <f t="shared" si="9"/>
        <v>#REF!</v>
      </c>
    </row>
    <row r="13" spans="1:36" ht="19.5" customHeight="1" x14ac:dyDescent="0.25">
      <c r="A13" s="162">
        <v>8</v>
      </c>
      <c r="B13" s="163" t="s">
        <v>244</v>
      </c>
      <c r="C13" s="163" t="s">
        <v>247</v>
      </c>
      <c r="D13" s="163" t="s">
        <v>252</v>
      </c>
      <c r="E13" s="164" t="s">
        <v>251</v>
      </c>
      <c r="F13" s="547"/>
      <c r="G13" s="469">
        <v>1721817</v>
      </c>
      <c r="H13" s="470" t="s">
        <v>1853</v>
      </c>
      <c r="I13" s="158"/>
      <c r="J13" s="159"/>
      <c r="K13" s="159"/>
      <c r="L13" s="167">
        <f>'Moors League'!C16</f>
        <v>3</v>
      </c>
      <c r="M13" s="47">
        <f>'Moors League'!D16</f>
        <v>3651</v>
      </c>
      <c r="N13" s="47">
        <f>'Moors League'!E16</f>
        <v>4</v>
      </c>
      <c r="O13" s="56"/>
      <c r="P13" s="138"/>
      <c r="Q13" s="58" t="str">
        <f>_xlfn.IFNA((VLOOKUP(O13,'[1]DQ Lookup'!$A$2:$B$99,2,FALSE)),"")</f>
        <v/>
      </c>
      <c r="R13">
        <f>G15</f>
        <v>1721818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003249</v>
      </c>
      <c r="AG13" t="s">
        <v>955</v>
      </c>
      <c r="AH13" t="s">
        <v>284</v>
      </c>
      <c r="AI13" t="e">
        <f t="shared" si="9"/>
        <v>#REF!</v>
      </c>
    </row>
    <row r="14" spans="1:36" ht="19.5" customHeight="1" x14ac:dyDescent="0.25">
      <c r="A14" s="162">
        <v>9</v>
      </c>
      <c r="B14" s="163" t="s">
        <v>243</v>
      </c>
      <c r="C14" s="163" t="s">
        <v>246</v>
      </c>
      <c r="D14" s="163" t="s">
        <v>252</v>
      </c>
      <c r="E14" s="164" t="s">
        <v>248</v>
      </c>
      <c r="F14" s="547"/>
      <c r="G14" s="469">
        <v>1627911</v>
      </c>
      <c r="H14" s="470" t="s">
        <v>1854</v>
      </c>
      <c r="I14" s="158"/>
      <c r="J14" s="159"/>
      <c r="K14" s="159"/>
      <c r="L14" s="167">
        <f>'Moors League'!C17</f>
        <v>5</v>
      </c>
      <c r="M14" s="47">
        <f>'Moors League'!D17</f>
        <v>4187</v>
      </c>
      <c r="N14" s="47">
        <f>'Moors League'!E17</f>
        <v>2</v>
      </c>
      <c r="O14" s="56"/>
      <c r="P14" s="138"/>
      <c r="Q14" s="58" t="str">
        <f>_xlfn.IFNA((VLOOKUP(O14,'[1]DQ Lookup'!$A$2:$B$99,2,FALSE)),"")</f>
        <v/>
      </c>
      <c r="R14">
        <f>G24</f>
        <v>1682353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004296</v>
      </c>
      <c r="AG14" t="s">
        <v>1009</v>
      </c>
      <c r="AH14" t="s">
        <v>284</v>
      </c>
      <c r="AI14" t="e">
        <f t="shared" si="9"/>
        <v>#REF!</v>
      </c>
    </row>
    <row r="15" spans="1:36" ht="19.5" customHeight="1" x14ac:dyDescent="0.25">
      <c r="A15" s="162">
        <v>10</v>
      </c>
      <c r="B15" s="163" t="s">
        <v>244</v>
      </c>
      <c r="C15" s="163" t="s">
        <v>246</v>
      </c>
      <c r="D15" s="163" t="s">
        <v>252</v>
      </c>
      <c r="E15" s="164" t="s">
        <v>248</v>
      </c>
      <c r="F15" s="548"/>
      <c r="G15" s="469">
        <v>1721818</v>
      </c>
      <c r="H15" s="470" t="s">
        <v>1855</v>
      </c>
      <c r="I15" s="160"/>
      <c r="J15" s="160"/>
      <c r="K15" s="161"/>
      <c r="L15" s="167">
        <f>'Moors League'!C18</f>
        <v>2</v>
      </c>
      <c r="M15" s="47">
        <f>'Moors League'!D18</f>
        <v>3249</v>
      </c>
      <c r="N15" s="47">
        <f>'Moors League'!E18</f>
        <v>5</v>
      </c>
      <c r="O15" s="56"/>
      <c r="P15" s="138"/>
      <c r="Q15" s="58" t="str">
        <f>_xlfn.IFNA((VLOOKUP(O15,'[1]DQ Lookup'!$A$2:$B$99,2,FALSE)),"")</f>
        <v/>
      </c>
      <c r="R15">
        <f>G25</f>
        <v>1596110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003713</v>
      </c>
      <c r="AG15" t="s">
        <v>1009</v>
      </c>
      <c r="AH15" t="s">
        <v>284</v>
      </c>
      <c r="AI15" t="e">
        <f t="shared" si="9"/>
        <v>#REF!</v>
      </c>
    </row>
    <row r="16" spans="1:36" ht="19.5" customHeight="1" x14ac:dyDescent="0.25">
      <c r="A16" s="162">
        <v>11</v>
      </c>
      <c r="B16" s="163" t="s">
        <v>243</v>
      </c>
      <c r="C16" s="163" t="s">
        <v>84</v>
      </c>
      <c r="D16" s="163" t="s">
        <v>253</v>
      </c>
      <c r="E16" s="164" t="s">
        <v>101</v>
      </c>
      <c r="F16" s="169" t="s">
        <v>256</v>
      </c>
      <c r="G16" s="469">
        <v>1429613</v>
      </c>
      <c r="H16" s="470" t="s">
        <v>1846</v>
      </c>
      <c r="I16" s="170" t="s">
        <v>258</v>
      </c>
      <c r="J16" s="469">
        <v>1519662</v>
      </c>
      <c r="K16" s="470" t="s">
        <v>1850</v>
      </c>
      <c r="L16" s="535"/>
      <c r="M16" s="536"/>
      <c r="N16" s="536"/>
      <c r="O16" s="56"/>
      <c r="P16" s="138"/>
      <c r="Q16" s="58" t="str">
        <f>_xlfn.IFNA((VLOOKUP(O16,'[1]DQ Lookup'!$A$2:$B$99,2,FALSE)),"")</f>
        <v/>
      </c>
      <c r="R16">
        <f t="shared" ref="R16:R21" si="10">G28</f>
        <v>1627910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003716</v>
      </c>
      <c r="AG16" t="s">
        <v>975</v>
      </c>
      <c r="AH16" t="s">
        <v>284</v>
      </c>
      <c r="AI16" t="e">
        <f t="shared" si="9"/>
        <v>#REF!</v>
      </c>
    </row>
    <row r="17" spans="1:35" ht="19.5" customHeight="1" x14ac:dyDescent="0.25">
      <c r="A17" s="542"/>
      <c r="B17" s="543"/>
      <c r="C17" s="543"/>
      <c r="D17" s="543"/>
      <c r="E17" s="544"/>
      <c r="F17" s="169" t="s">
        <v>257</v>
      </c>
      <c r="G17" s="469">
        <v>1627910</v>
      </c>
      <c r="H17" s="470" t="s">
        <v>1856</v>
      </c>
      <c r="I17" s="170" t="s">
        <v>259</v>
      </c>
      <c r="J17" s="469">
        <v>1681987</v>
      </c>
      <c r="K17" s="470" t="s">
        <v>1870</v>
      </c>
      <c r="L17" s="167">
        <f>'Moors League'!C19</f>
        <v>5</v>
      </c>
      <c r="M17" s="47">
        <f>'Moors League'!D19</f>
        <v>24136</v>
      </c>
      <c r="N17" s="47">
        <f>'Moors League'!E19</f>
        <v>2</v>
      </c>
      <c r="O17" s="56"/>
      <c r="P17" s="138"/>
      <c r="Q17" s="58" t="str">
        <f>_xlfn.IFNA((VLOOKUP(O17,'[1]DQ Lookup'!$A$2:$B$99,2,FALSE)),"")</f>
        <v/>
      </c>
      <c r="R17">
        <f t="shared" si="10"/>
        <v>1649026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003286</v>
      </c>
      <c r="AG17" t="s">
        <v>975</v>
      </c>
      <c r="AH17" t="s">
        <v>284</v>
      </c>
      <c r="AI17" t="e">
        <f t="shared" si="9"/>
        <v>#REF!</v>
      </c>
    </row>
    <row r="18" spans="1:35" ht="19.5" customHeight="1" x14ac:dyDescent="0.25">
      <c r="A18" s="162">
        <v>12</v>
      </c>
      <c r="B18" s="163" t="s">
        <v>244</v>
      </c>
      <c r="C18" s="163" t="s">
        <v>84</v>
      </c>
      <c r="D18" s="163" t="s">
        <v>253</v>
      </c>
      <c r="E18" s="164" t="s">
        <v>101</v>
      </c>
      <c r="F18" s="171" t="s">
        <v>256</v>
      </c>
      <c r="G18" s="469">
        <v>1476737</v>
      </c>
      <c r="H18" s="470" t="s">
        <v>1847</v>
      </c>
      <c r="I18" s="170" t="s">
        <v>258</v>
      </c>
      <c r="J18" s="469">
        <v>1627912</v>
      </c>
      <c r="K18" s="470" t="s">
        <v>1864</v>
      </c>
      <c r="L18" s="535"/>
      <c r="M18" s="536"/>
      <c r="N18" s="536"/>
      <c r="O18" s="56"/>
      <c r="P18" s="138"/>
      <c r="Q18" s="58" t="str">
        <f>_xlfn.IFNA((VLOOKUP(O18,'[1]DQ Lookup'!$A$2:$B$99,2,FALSE)),"")</f>
        <v/>
      </c>
      <c r="R18">
        <f t="shared" si="10"/>
        <v>1628705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003746</v>
      </c>
      <c r="AG18" t="s">
        <v>965</v>
      </c>
      <c r="AH18" t="s">
        <v>284</v>
      </c>
      <c r="AI18" t="e">
        <f t="shared" si="9"/>
        <v>#REF!</v>
      </c>
    </row>
    <row r="19" spans="1:35" ht="19.5" customHeight="1" x14ac:dyDescent="0.25">
      <c r="A19" s="542"/>
      <c r="B19" s="543"/>
      <c r="C19" s="543"/>
      <c r="D19" s="543"/>
      <c r="E19" s="544"/>
      <c r="F19" s="169" t="s">
        <v>257</v>
      </c>
      <c r="G19" s="469">
        <v>1596110</v>
      </c>
      <c r="H19" s="470" t="s">
        <v>1857</v>
      </c>
      <c r="I19" s="170" t="s">
        <v>259</v>
      </c>
      <c r="J19" s="469">
        <v>1643968</v>
      </c>
      <c r="K19" s="470" t="s">
        <v>1874</v>
      </c>
      <c r="L19" s="167">
        <f>'Moors League'!C20</f>
        <v>6</v>
      </c>
      <c r="M19" s="47">
        <f>'Moors League'!D20</f>
        <v>22573</v>
      </c>
      <c r="N19" s="47">
        <f>'Moors League'!E20</f>
        <v>1</v>
      </c>
      <c r="O19" s="56"/>
      <c r="P19" s="138"/>
      <c r="Q19" s="58" t="str">
        <f>_xlfn.IFNA((VLOOKUP(O19,'[1]DQ Lookup'!$A$2:$B$99,2,FALSE)),"")</f>
        <v/>
      </c>
      <c r="R19">
        <f t="shared" si="10"/>
        <v>1710467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003060</v>
      </c>
      <c r="AG19" t="s">
        <v>965</v>
      </c>
      <c r="AH19" t="s">
        <v>284</v>
      </c>
      <c r="AI19" t="e">
        <f t="shared" si="9"/>
        <v>#REF!</v>
      </c>
    </row>
    <row r="20" spans="1:35" ht="19.5" customHeight="1" x14ac:dyDescent="0.25">
      <c r="A20" s="162">
        <v>13</v>
      </c>
      <c r="B20" s="163" t="s">
        <v>243</v>
      </c>
      <c r="C20" s="163" t="s">
        <v>242</v>
      </c>
      <c r="D20" s="163" t="s">
        <v>253</v>
      </c>
      <c r="E20" s="164" t="s">
        <v>103</v>
      </c>
      <c r="F20" s="172">
        <v>1</v>
      </c>
      <c r="G20" s="469">
        <v>1824135</v>
      </c>
      <c r="H20" s="470" t="s">
        <v>1848</v>
      </c>
      <c r="I20" s="173">
        <v>2</v>
      </c>
      <c r="J20" s="469">
        <v>1813246</v>
      </c>
      <c r="K20" s="470" t="s">
        <v>1868</v>
      </c>
      <c r="L20" s="535"/>
      <c r="M20" s="536"/>
      <c r="N20" s="536"/>
      <c r="O20" s="56"/>
      <c r="P20" s="138"/>
      <c r="Q20" s="58" t="str">
        <f>_xlfn.IFNA((VLOOKUP(O20,'[1]DQ Lookup'!$A$2:$B$99,2,FALSE)),"")</f>
        <v/>
      </c>
      <c r="R20">
        <f t="shared" si="10"/>
        <v>1519662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004452</v>
      </c>
      <c r="AG20" t="s">
        <v>1009</v>
      </c>
      <c r="AH20" t="s">
        <v>284</v>
      </c>
      <c r="AI20" t="e">
        <f t="shared" si="9"/>
        <v>#REF!</v>
      </c>
    </row>
    <row r="21" spans="1:35" ht="19.5" customHeight="1" x14ac:dyDescent="0.25">
      <c r="A21" s="542"/>
      <c r="B21" s="543"/>
      <c r="C21" s="543"/>
      <c r="D21" s="543"/>
      <c r="E21" s="544"/>
      <c r="F21" s="172">
        <v>3</v>
      </c>
      <c r="G21" s="469">
        <v>1746130</v>
      </c>
      <c r="H21" s="470" t="s">
        <v>1858</v>
      </c>
      <c r="I21" s="173">
        <v>4</v>
      </c>
      <c r="J21" s="469">
        <v>1628705</v>
      </c>
      <c r="K21" s="470" t="s">
        <v>1863</v>
      </c>
      <c r="L21" s="167" t="str">
        <f>'Moors League'!C21</f>
        <v>DSQ</v>
      </c>
      <c r="M21" s="47" t="str">
        <f>'Moors League'!D21</f>
        <v>DSQ</v>
      </c>
      <c r="N21" s="47">
        <f>'Moors League'!E21</f>
        <v>0</v>
      </c>
      <c r="O21" s="56">
        <v>10.11</v>
      </c>
      <c r="P21" s="138"/>
      <c r="Q21" s="58" t="str">
        <f>_xlfn.IFNA((VLOOKUP(O21,'[1]DQ Lookup'!$A$2:$B$99,2,FALSE)),"")</f>
        <v>Relay exchange did not commence from the starting platform</v>
      </c>
      <c r="R21">
        <f t="shared" si="10"/>
        <v>1627912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004068</v>
      </c>
      <c r="AG21" t="s">
        <v>1009</v>
      </c>
      <c r="AH21" t="s">
        <v>284</v>
      </c>
      <c r="AI21" t="e">
        <f t="shared" si="9"/>
        <v>#REF!</v>
      </c>
    </row>
    <row r="22" spans="1:35" ht="19.5" customHeight="1" x14ac:dyDescent="0.25">
      <c r="A22" s="162">
        <v>14</v>
      </c>
      <c r="B22" s="163" t="s">
        <v>244</v>
      </c>
      <c r="C22" s="163" t="s">
        <v>242</v>
      </c>
      <c r="D22" s="163" t="s">
        <v>253</v>
      </c>
      <c r="E22" s="164" t="s">
        <v>103</v>
      </c>
      <c r="F22" s="171">
        <v>1</v>
      </c>
      <c r="G22" s="469">
        <v>1702267</v>
      </c>
      <c r="H22" s="470" t="s">
        <v>1859</v>
      </c>
      <c r="I22" s="174">
        <v>2</v>
      </c>
      <c r="J22" s="469">
        <v>1648156</v>
      </c>
      <c r="K22" s="470" t="s">
        <v>1849</v>
      </c>
      <c r="L22" s="535"/>
      <c r="M22" s="536"/>
      <c r="N22" s="536"/>
      <c r="O22" s="56"/>
      <c r="P22" s="138"/>
      <c r="Q22" s="58" t="str">
        <f>_xlfn.IFNA((VLOOKUP(O22,'[1]DQ Lookup'!$A$2:$B$99,2,FALSE)),"")</f>
        <v/>
      </c>
      <c r="R22">
        <f t="shared" ref="R22:R27" si="14">G46</f>
        <v>1627910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004056</v>
      </c>
      <c r="AG22" t="s">
        <v>975</v>
      </c>
      <c r="AH22" t="s">
        <v>284</v>
      </c>
      <c r="AI22" t="e">
        <f t="shared" si="9"/>
        <v>#REF!</v>
      </c>
    </row>
    <row r="23" spans="1:35" ht="19.5" customHeight="1" x14ac:dyDescent="0.25">
      <c r="A23" s="542"/>
      <c r="B23" s="543"/>
      <c r="C23" s="543"/>
      <c r="D23" s="543"/>
      <c r="E23" s="544"/>
      <c r="F23" s="175">
        <v>3</v>
      </c>
      <c r="G23" s="469">
        <v>1721241</v>
      </c>
      <c r="H23" s="470" t="s">
        <v>1860</v>
      </c>
      <c r="I23" s="176">
        <v>4</v>
      </c>
      <c r="J23" s="469">
        <v>1710467</v>
      </c>
      <c r="K23" s="470" t="s">
        <v>1867</v>
      </c>
      <c r="L23" s="167">
        <f>'Moors League'!C22</f>
        <v>1</v>
      </c>
      <c r="M23" s="47">
        <f>'Moors League'!D22</f>
        <v>21826</v>
      </c>
      <c r="N23" s="47">
        <f>'Moors League'!E22</f>
        <v>6</v>
      </c>
      <c r="O23" s="56"/>
      <c r="P23" s="138"/>
      <c r="Q23" s="58" t="str">
        <f>_xlfn.IFNA((VLOOKUP(O23,'[1]DQ Lookup'!$A$2:$B$99,2,FALSE)),"")</f>
        <v/>
      </c>
      <c r="R23">
        <f t="shared" si="14"/>
        <v>1710467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003371</v>
      </c>
      <c r="AG23" t="s">
        <v>975</v>
      </c>
      <c r="AH23" t="s">
        <v>284</v>
      </c>
      <c r="AI23" t="e">
        <f t="shared" si="9"/>
        <v>#REF!</v>
      </c>
    </row>
    <row r="24" spans="1:35" ht="19.5" customHeight="1" x14ac:dyDescent="0.25">
      <c r="A24" s="162">
        <v>15</v>
      </c>
      <c r="B24" s="163" t="s">
        <v>243</v>
      </c>
      <c r="C24" s="163" t="s">
        <v>246</v>
      </c>
      <c r="D24" s="163" t="s">
        <v>252</v>
      </c>
      <c r="E24" s="164" t="s">
        <v>250</v>
      </c>
      <c r="F24" s="547"/>
      <c r="G24" s="469">
        <v>1682353</v>
      </c>
      <c r="H24" s="470" t="s">
        <v>1861</v>
      </c>
      <c r="I24" s="158"/>
      <c r="J24" s="158"/>
      <c r="K24" s="159"/>
      <c r="L24" s="167">
        <f>'Moors League'!C23</f>
        <v>4</v>
      </c>
      <c r="M24" s="47">
        <f>'Moors League'!D23</f>
        <v>4296</v>
      </c>
      <c r="N24" s="47">
        <f>'Moors League'!E23</f>
        <v>3</v>
      </c>
      <c r="O24" s="56"/>
      <c r="P24" s="138"/>
      <c r="Q24" s="58" t="str">
        <f>_xlfn.IFNA((VLOOKUP(O24,'[1]DQ Lookup'!$A$2:$B$99,2,FALSE)),"")</f>
        <v/>
      </c>
      <c r="R24">
        <f t="shared" si="14"/>
        <v>1813246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004755</v>
      </c>
      <c r="AG24" t="s">
        <v>955</v>
      </c>
      <c r="AH24" t="s">
        <v>284</v>
      </c>
      <c r="AI24" t="e">
        <f t="shared" si="9"/>
        <v>#REF!</v>
      </c>
    </row>
    <row r="25" spans="1:35" ht="19.5" customHeight="1" x14ac:dyDescent="0.25">
      <c r="A25" s="162">
        <v>16</v>
      </c>
      <c r="B25" s="163" t="s">
        <v>244</v>
      </c>
      <c r="C25" s="163" t="s">
        <v>246</v>
      </c>
      <c r="D25" s="163" t="s">
        <v>252</v>
      </c>
      <c r="E25" s="164" t="s">
        <v>250</v>
      </c>
      <c r="F25" s="547"/>
      <c r="G25" s="469">
        <v>1596110</v>
      </c>
      <c r="H25" s="470" t="s">
        <v>1857</v>
      </c>
      <c r="I25" s="158"/>
      <c r="J25" s="158"/>
      <c r="K25" s="159"/>
      <c r="L25" s="167">
        <f>'Moors League'!C24</f>
        <v>1</v>
      </c>
      <c r="M25" s="47">
        <f>'Moors League'!D24</f>
        <v>3713</v>
      </c>
      <c r="N25" s="47">
        <f>'Moors League'!E24</f>
        <v>6</v>
      </c>
      <c r="O25" s="56"/>
      <c r="P25" s="138"/>
      <c r="Q25" s="58" t="str">
        <f>_xlfn.IFNA((VLOOKUP(O25,'[1]DQ Lookup'!$A$2:$B$99,2,FALSE)),"")</f>
        <v/>
      </c>
      <c r="R25">
        <f t="shared" si="14"/>
        <v>1648156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003972</v>
      </c>
      <c r="AG25" t="s">
        <v>955</v>
      </c>
      <c r="AH25" t="s">
        <v>284</v>
      </c>
      <c r="AI25" t="e">
        <f t="shared" si="9"/>
        <v>#REF!</v>
      </c>
    </row>
    <row r="26" spans="1:35" ht="19.5" customHeight="1" x14ac:dyDescent="0.25">
      <c r="A26" s="162">
        <v>17</v>
      </c>
      <c r="B26" s="163" t="s">
        <v>243</v>
      </c>
      <c r="C26" s="163" t="s">
        <v>247</v>
      </c>
      <c r="D26" s="163" t="s">
        <v>252</v>
      </c>
      <c r="E26" s="164" t="s">
        <v>248</v>
      </c>
      <c r="F26" s="547"/>
      <c r="G26" s="469">
        <v>1674586</v>
      </c>
      <c r="H26" s="470" t="s">
        <v>1852</v>
      </c>
      <c r="I26" s="158"/>
      <c r="J26" s="158"/>
      <c r="K26" s="159"/>
      <c r="L26" s="167" t="str">
        <f>'Moors League'!C25</f>
        <v>DSQ</v>
      </c>
      <c r="M26" s="47" t="str">
        <f>'Moors League'!D25</f>
        <v>DSQ</v>
      </c>
      <c r="N26" s="47">
        <f>'Moors League'!E25</f>
        <v>0</v>
      </c>
      <c r="O26" s="56" t="s">
        <v>149</v>
      </c>
      <c r="P26" s="138"/>
      <c r="Q26" s="58" t="str">
        <f>_xlfn.IFNA((VLOOKUP(O26,'[1]DQ Lookup'!$A$2:$B$99,2,FALSE)),"")</f>
        <v>Did not start executing the turn immediately after turning onto the breast</v>
      </c>
      <c r="R26">
        <f t="shared" si="14"/>
        <v>1519662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003372</v>
      </c>
      <c r="AG26" t="s">
        <v>965</v>
      </c>
      <c r="AH26" t="s">
        <v>284</v>
      </c>
      <c r="AI26" t="e">
        <f t="shared" si="9"/>
        <v>#REF!</v>
      </c>
    </row>
    <row r="27" spans="1:35" ht="19.5" customHeight="1" x14ac:dyDescent="0.25">
      <c r="A27" s="162">
        <v>18</v>
      </c>
      <c r="B27" s="163" t="s">
        <v>244</v>
      </c>
      <c r="C27" s="163" t="s">
        <v>247</v>
      </c>
      <c r="D27" s="163" t="s">
        <v>252</v>
      </c>
      <c r="E27" s="164" t="s">
        <v>248</v>
      </c>
      <c r="F27" s="547"/>
      <c r="G27" s="469">
        <v>1746129</v>
      </c>
      <c r="H27" s="470" t="s">
        <v>1862</v>
      </c>
      <c r="I27" s="158"/>
      <c r="J27" s="158"/>
      <c r="K27" s="159"/>
      <c r="L27" s="167">
        <f>'Moors League'!C26</f>
        <v>5</v>
      </c>
      <c r="M27" s="47">
        <f>'Moors League'!D26</f>
        <v>4524</v>
      </c>
      <c r="N27" s="47">
        <f>'Moors League'!E26</f>
        <v>2</v>
      </c>
      <c r="O27" s="56"/>
      <c r="P27" s="138"/>
      <c r="Q27" s="58" t="str">
        <f>_xlfn.IFNA((VLOOKUP(O27,'[1]DQ Lookup'!$A$2:$B$99,2,FALSE)),"")</f>
        <v/>
      </c>
      <c r="R27">
        <f t="shared" si="14"/>
        <v>1476737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003309</v>
      </c>
      <c r="AG27" t="s">
        <v>965</v>
      </c>
      <c r="AH27" t="s">
        <v>284</v>
      </c>
      <c r="AI27" t="e">
        <f t="shared" si="9"/>
        <v>#REF!</v>
      </c>
    </row>
    <row r="28" spans="1:35" ht="19.5" customHeight="1" x14ac:dyDescent="0.25">
      <c r="A28" s="162">
        <v>19</v>
      </c>
      <c r="B28" s="163" t="s">
        <v>243</v>
      </c>
      <c r="C28" s="163" t="s">
        <v>245</v>
      </c>
      <c r="D28" s="163" t="s">
        <v>252</v>
      </c>
      <c r="E28" s="164" t="s">
        <v>249</v>
      </c>
      <c r="F28" s="547"/>
      <c r="G28" s="469">
        <v>1627910</v>
      </c>
      <c r="H28" s="470" t="s">
        <v>1856</v>
      </c>
      <c r="I28" s="158"/>
      <c r="J28" s="158"/>
      <c r="K28" s="159"/>
      <c r="L28" s="167">
        <f>'Moors League'!C27</f>
        <v>5</v>
      </c>
      <c r="M28" s="47">
        <f>'Moors League'!D27</f>
        <v>3716</v>
      </c>
      <c r="N28" s="47">
        <f>'Moors League'!E27</f>
        <v>2</v>
      </c>
      <c r="O28" s="56"/>
      <c r="P28" s="138"/>
      <c r="Q28" s="58" t="str">
        <f>_xlfn.IFNA((VLOOKUP(O28,'[1]DQ Lookup'!$A$2:$B$99,2,FALSE)),"")</f>
        <v/>
      </c>
      <c r="R28">
        <f>G54</f>
        <v>1627911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004470</v>
      </c>
      <c r="AG28" t="s">
        <v>975</v>
      </c>
      <c r="AH28" t="s">
        <v>284</v>
      </c>
      <c r="AI28" t="e">
        <f t="shared" si="9"/>
        <v>#REF!</v>
      </c>
    </row>
    <row r="29" spans="1:35" ht="19.5" customHeight="1" x14ac:dyDescent="0.25">
      <c r="A29" s="162">
        <v>20</v>
      </c>
      <c r="B29" s="163" t="s">
        <v>244</v>
      </c>
      <c r="C29" s="163" t="s">
        <v>245</v>
      </c>
      <c r="D29" s="163" t="s">
        <v>252</v>
      </c>
      <c r="E29" s="164" t="s">
        <v>249</v>
      </c>
      <c r="F29" s="547"/>
      <c r="G29" s="469">
        <v>1649026</v>
      </c>
      <c r="H29" s="470" t="s">
        <v>1851</v>
      </c>
      <c r="I29" s="158"/>
      <c r="J29" s="158"/>
      <c r="K29" s="159"/>
      <c r="L29" s="167">
        <f>'Moors League'!C28</f>
        <v>4</v>
      </c>
      <c r="M29" s="47">
        <f>'Moors League'!D28</f>
        <v>3286</v>
      </c>
      <c r="N29" s="47">
        <f>'Moors League'!E28</f>
        <v>3</v>
      </c>
      <c r="O29" s="56"/>
      <c r="P29" s="138"/>
      <c r="Q29" s="58" t="str">
        <f>_xlfn.IFNA((VLOOKUP(O29,'[1]DQ Lookup'!$A$2:$B$99,2,FALSE)),"")</f>
        <v/>
      </c>
      <c r="R29">
        <f>G55</f>
        <v>1596110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003315</v>
      </c>
      <c r="AG29" t="s">
        <v>975</v>
      </c>
      <c r="AH29" t="s">
        <v>284</v>
      </c>
      <c r="AI29" t="e">
        <f t="shared" si="9"/>
        <v>#REF!</v>
      </c>
    </row>
    <row r="30" spans="1:35" ht="19.5" customHeight="1" x14ac:dyDescent="0.25">
      <c r="A30" s="162">
        <v>21</v>
      </c>
      <c r="B30" s="163" t="s">
        <v>243</v>
      </c>
      <c r="C30" s="163" t="s">
        <v>242</v>
      </c>
      <c r="D30" s="163" t="s">
        <v>252</v>
      </c>
      <c r="E30" s="164" t="s">
        <v>251</v>
      </c>
      <c r="F30" s="547"/>
      <c r="G30" s="469">
        <v>1628705</v>
      </c>
      <c r="H30" s="470" t="s">
        <v>1863</v>
      </c>
      <c r="I30" s="158"/>
      <c r="J30" s="158"/>
      <c r="K30" s="159"/>
      <c r="L30" s="167">
        <f>'Moors League'!C29</f>
        <v>4</v>
      </c>
      <c r="M30" s="47">
        <f>'Moors League'!D29</f>
        <v>3746</v>
      </c>
      <c r="N30" s="47">
        <f>'Moors League'!E29</f>
        <v>3</v>
      </c>
      <c r="O30" s="56"/>
      <c r="P30" s="138"/>
      <c r="Q30" s="58" t="str">
        <f>_xlfn.IFNA((VLOOKUP(O30,'[1]DQ Lookup'!$A$2:$B$99,2,FALSE)),"")</f>
        <v/>
      </c>
      <c r="R30">
        <f>G64</f>
        <v>1681987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003478</v>
      </c>
      <c r="AG30" t="s">
        <v>965</v>
      </c>
      <c r="AH30" t="s">
        <v>284</v>
      </c>
      <c r="AI30" t="e">
        <f t="shared" si="9"/>
        <v>#REF!</v>
      </c>
    </row>
    <row r="31" spans="1:35" ht="19.5" customHeight="1" x14ac:dyDescent="0.25">
      <c r="A31" s="162">
        <v>22</v>
      </c>
      <c r="B31" s="163" t="s">
        <v>244</v>
      </c>
      <c r="C31" s="163" t="s">
        <v>242</v>
      </c>
      <c r="D31" s="163" t="s">
        <v>252</v>
      </c>
      <c r="E31" s="164" t="s">
        <v>251</v>
      </c>
      <c r="F31" s="547"/>
      <c r="G31" s="469">
        <v>1710467</v>
      </c>
      <c r="H31" s="470" t="s">
        <v>1867</v>
      </c>
      <c r="I31" s="158"/>
      <c r="J31" s="158"/>
      <c r="K31" s="159"/>
      <c r="L31" s="167">
        <f>'Moors League'!C30</f>
        <v>2</v>
      </c>
      <c r="M31" s="47">
        <f>'Moors League'!D30</f>
        <v>3060</v>
      </c>
      <c r="N31" s="47">
        <f>'Moors League'!E30</f>
        <v>5</v>
      </c>
      <c r="O31" s="56"/>
      <c r="P31" s="138"/>
      <c r="Q31" s="58" t="str">
        <f>_xlfn.IFNA((VLOOKUP(O31,'[1]DQ Lookup'!$A$2:$B$99,2,FALSE)),"")</f>
        <v/>
      </c>
      <c r="R31">
        <f>G65</f>
        <v>1721818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002905</v>
      </c>
      <c r="AG31" t="s">
        <v>965</v>
      </c>
      <c r="AH31" t="s">
        <v>284</v>
      </c>
      <c r="AI31" t="e">
        <f t="shared" si="9"/>
        <v>#REF!</v>
      </c>
    </row>
    <row r="32" spans="1:35" ht="19.5" customHeight="1" x14ac:dyDescent="0.25">
      <c r="A32" s="162">
        <v>23</v>
      </c>
      <c r="B32" s="163" t="s">
        <v>243</v>
      </c>
      <c r="C32" s="163" t="s">
        <v>84</v>
      </c>
      <c r="D32" s="163" t="s">
        <v>252</v>
      </c>
      <c r="E32" s="164" t="s">
        <v>250</v>
      </c>
      <c r="F32" s="547"/>
      <c r="G32" s="469">
        <v>1519662</v>
      </c>
      <c r="H32" s="470" t="s">
        <v>1850</v>
      </c>
      <c r="I32" s="158"/>
      <c r="J32" s="158"/>
      <c r="K32" s="159"/>
      <c r="L32" s="167">
        <f>'Moors League'!C31</f>
        <v>6</v>
      </c>
      <c r="M32" s="47">
        <f>'Moors League'!D31</f>
        <v>4452</v>
      </c>
      <c r="N32" s="47">
        <f>'Moors League'!E31</f>
        <v>1</v>
      </c>
      <c r="O32" s="56"/>
      <c r="P32" s="138"/>
      <c r="Q32" s="58" t="str">
        <f>_xlfn.IFNA((VLOOKUP(O32,'[1]DQ Lookup'!$A$2:$B$99,2,FALSE)),"")</f>
        <v/>
      </c>
      <c r="R32">
        <f t="shared" ref="R32:R37" si="19">G68</f>
        <v>1627911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004397</v>
      </c>
      <c r="AG32" t="s">
        <v>955</v>
      </c>
      <c r="AH32" t="s">
        <v>284</v>
      </c>
      <c r="AI32" t="e">
        <f t="shared" si="9"/>
        <v>#REF!</v>
      </c>
    </row>
    <row r="33" spans="1:36" ht="19.5" customHeight="1" x14ac:dyDescent="0.25">
      <c r="A33" s="162">
        <v>24</v>
      </c>
      <c r="B33" s="163" t="s">
        <v>244</v>
      </c>
      <c r="C33" s="163" t="s">
        <v>84</v>
      </c>
      <c r="D33" s="163" t="s">
        <v>252</v>
      </c>
      <c r="E33" s="164" t="s">
        <v>250</v>
      </c>
      <c r="F33" s="548"/>
      <c r="G33" s="469">
        <v>1627912</v>
      </c>
      <c r="H33" s="470" t="s">
        <v>1864</v>
      </c>
      <c r="I33" s="160"/>
      <c r="J33" s="160"/>
      <c r="K33" s="161"/>
      <c r="L33" s="167">
        <f>'Moors League'!C32</f>
        <v>6</v>
      </c>
      <c r="M33" s="47">
        <f>'Moors League'!D32</f>
        <v>4068</v>
      </c>
      <c r="N33" s="47">
        <f>'Moors League'!E32</f>
        <v>1</v>
      </c>
      <c r="O33" s="56"/>
      <c r="P33" s="138"/>
      <c r="Q33" s="58" t="str">
        <f>_xlfn.IFNA((VLOOKUP(O33,'[1]DQ Lookup'!$A$2:$B$99,2,FALSE)),"")</f>
        <v/>
      </c>
      <c r="R33">
        <f t="shared" si="19"/>
        <v>1648248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003920</v>
      </c>
      <c r="AG33" t="s">
        <v>955</v>
      </c>
      <c r="AH33" t="s">
        <v>284</v>
      </c>
      <c r="AI33" t="e">
        <f t="shared" si="9"/>
        <v>#REF!</v>
      </c>
    </row>
    <row r="34" spans="1:36" ht="19.5" customHeight="1" x14ac:dyDescent="0.25">
      <c r="A34" s="162">
        <v>25</v>
      </c>
      <c r="B34" s="163" t="s">
        <v>243</v>
      </c>
      <c r="C34" s="163" t="s">
        <v>246</v>
      </c>
      <c r="D34" s="163" t="s">
        <v>253</v>
      </c>
      <c r="E34" s="164" t="s">
        <v>101</v>
      </c>
      <c r="F34" s="169" t="s">
        <v>256</v>
      </c>
      <c r="G34" s="469">
        <v>1627911</v>
      </c>
      <c r="H34" s="470" t="s">
        <v>1854</v>
      </c>
      <c r="I34" s="170" t="s">
        <v>258</v>
      </c>
      <c r="J34" s="469">
        <v>1682353</v>
      </c>
      <c r="K34" s="470" t="s">
        <v>1861</v>
      </c>
      <c r="L34" s="535"/>
      <c r="M34" s="536"/>
      <c r="N34" s="536"/>
      <c r="O34" s="56"/>
      <c r="P34" s="138"/>
      <c r="Q34" s="58" t="str">
        <f>_xlfn.IFNA((VLOOKUP(O34,'[1]DQ Lookup'!$A$2:$B$99,2,FALSE)),"")</f>
        <v/>
      </c>
      <c r="R34">
        <f t="shared" si="19"/>
        <v>1628705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004577</v>
      </c>
      <c r="AG34" t="s">
        <v>1009</v>
      </c>
      <c r="AH34" t="s">
        <v>284</v>
      </c>
      <c r="AI34" t="e">
        <f t="shared" si="9"/>
        <v>#REF!</v>
      </c>
    </row>
    <row r="35" spans="1:36" ht="19.5" customHeight="1" x14ac:dyDescent="0.25">
      <c r="A35" s="542"/>
      <c r="B35" s="543"/>
      <c r="C35" s="543"/>
      <c r="D35" s="543"/>
      <c r="E35" s="544"/>
      <c r="F35" s="169" t="s">
        <v>257</v>
      </c>
      <c r="G35" s="469">
        <v>1824135</v>
      </c>
      <c r="H35" s="470" t="s">
        <v>1848</v>
      </c>
      <c r="I35" s="170" t="s">
        <v>259</v>
      </c>
      <c r="J35" s="469">
        <v>1681987</v>
      </c>
      <c r="K35" s="470" t="s">
        <v>1870</v>
      </c>
      <c r="L35" s="167">
        <f>'Moors League'!C33</f>
        <v>3</v>
      </c>
      <c r="M35" s="47">
        <f>'Moors League'!D33</f>
        <v>24619</v>
      </c>
      <c r="N35" s="47">
        <f>'Moors League'!E33</f>
        <v>4</v>
      </c>
      <c r="O35" s="56"/>
      <c r="P35" s="138"/>
      <c r="Q35" s="58" t="str">
        <f>_xlfn.IFNA((VLOOKUP(O35,'[1]DQ Lookup'!$A$2:$B$99,2,FALSE)),"")</f>
        <v/>
      </c>
      <c r="R35">
        <f t="shared" si="19"/>
        <v>1710467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004223</v>
      </c>
      <c r="AG35" t="s">
        <v>1009</v>
      </c>
      <c r="AH35" t="s">
        <v>284</v>
      </c>
      <c r="AI35" t="e">
        <f t="shared" si="9"/>
        <v>#REF!</v>
      </c>
    </row>
    <row r="36" spans="1:36" ht="19.5" customHeight="1" x14ac:dyDescent="0.25">
      <c r="A36" s="162">
        <v>26</v>
      </c>
      <c r="B36" s="163" t="s">
        <v>244</v>
      </c>
      <c r="C36" s="163" t="s">
        <v>246</v>
      </c>
      <c r="D36" s="163" t="s">
        <v>253</v>
      </c>
      <c r="E36" s="164" t="s">
        <v>101</v>
      </c>
      <c r="F36" s="171" t="s">
        <v>256</v>
      </c>
      <c r="G36" s="469">
        <v>1721818</v>
      </c>
      <c r="H36" s="470" t="s">
        <v>1855</v>
      </c>
      <c r="I36" s="170" t="s">
        <v>258</v>
      </c>
      <c r="J36" s="469">
        <v>1649026</v>
      </c>
      <c r="K36" s="470" t="s">
        <v>1851</v>
      </c>
      <c r="L36" s="535"/>
      <c r="M36" s="536"/>
      <c r="N36" s="536"/>
      <c r="O36" s="56"/>
      <c r="P36" s="138"/>
      <c r="Q36" s="58" t="str">
        <f>_xlfn.IFNA((VLOOKUP(O36,'[1]DQ Lookup'!$A$2:$B$99,2,FALSE)),"")</f>
        <v/>
      </c>
      <c r="R36">
        <f t="shared" si="19"/>
        <v>1519662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003604</v>
      </c>
      <c r="AG36" t="s">
        <v>965</v>
      </c>
      <c r="AH36" t="s">
        <v>284</v>
      </c>
      <c r="AI36" t="e">
        <f t="shared" si="9"/>
        <v>#REF!</v>
      </c>
    </row>
    <row r="37" spans="1:36" ht="19.5" customHeight="1" x14ac:dyDescent="0.25">
      <c r="A37" s="542"/>
      <c r="B37" s="543"/>
      <c r="C37" s="543"/>
      <c r="D37" s="543"/>
      <c r="E37" s="544"/>
      <c r="F37" s="169" t="s">
        <v>257</v>
      </c>
      <c r="G37" s="469">
        <v>1596110</v>
      </c>
      <c r="H37" s="470" t="s">
        <v>1857</v>
      </c>
      <c r="I37" s="170" t="s">
        <v>259</v>
      </c>
      <c r="J37" s="469">
        <v>1648248</v>
      </c>
      <c r="K37" s="470" t="s">
        <v>1871</v>
      </c>
      <c r="L37" s="167">
        <f>'Moors League'!C34</f>
        <v>1</v>
      </c>
      <c r="M37" s="47">
        <f>'Moors League'!D34</f>
        <v>22001</v>
      </c>
      <c r="N37" s="47">
        <f>'Moors League'!E34</f>
        <v>6</v>
      </c>
      <c r="O37" s="56"/>
      <c r="P37" s="138"/>
      <c r="Q37" s="58" t="str">
        <f>_xlfn.IFNA((VLOOKUP(O37,'[1]DQ Lookup'!$A$2:$B$99,2,FALSE)),"")</f>
        <v/>
      </c>
      <c r="R37">
        <f t="shared" si="19"/>
        <v>1627912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003251</v>
      </c>
      <c r="AG37" t="s">
        <v>965</v>
      </c>
      <c r="AH37" t="s">
        <v>284</v>
      </c>
      <c r="AI37" t="e">
        <f t="shared" si="9"/>
        <v>#REF!</v>
      </c>
    </row>
    <row r="38" spans="1:36" ht="19.5" customHeight="1" x14ac:dyDescent="0.25">
      <c r="A38" s="162">
        <v>27</v>
      </c>
      <c r="B38" s="163" t="s">
        <v>243</v>
      </c>
      <c r="C38" s="163" t="s">
        <v>247</v>
      </c>
      <c r="D38" s="163" t="s">
        <v>254</v>
      </c>
      <c r="E38" s="164" t="s">
        <v>103</v>
      </c>
      <c r="F38" s="172">
        <v>1</v>
      </c>
      <c r="G38" s="469">
        <v>1780177</v>
      </c>
      <c r="H38" s="470" t="s">
        <v>1865</v>
      </c>
      <c r="I38" s="173">
        <v>2</v>
      </c>
      <c r="J38" s="469">
        <v>1823812</v>
      </c>
      <c r="K38" s="470" t="s">
        <v>1872</v>
      </c>
      <c r="L38" s="535"/>
      <c r="M38" s="536"/>
      <c r="N38" s="536"/>
      <c r="O38" s="56"/>
      <c r="P38" s="138"/>
      <c r="Q38" s="58" t="str">
        <f>_xlfn.IFNA((VLOOKUP(O38,'[1]DQ Lookup'!$A$2:$B$99,2,FALSE)),"")</f>
        <v/>
      </c>
    </row>
    <row r="39" spans="1:36" ht="19.5" customHeight="1" x14ac:dyDescent="0.25">
      <c r="A39" s="542"/>
      <c r="B39" s="543"/>
      <c r="C39" s="543"/>
      <c r="D39" s="543"/>
      <c r="E39" s="544"/>
      <c r="F39" s="172">
        <v>3</v>
      </c>
      <c r="G39" s="469">
        <v>1746132</v>
      </c>
      <c r="H39" s="470" t="s">
        <v>1866</v>
      </c>
      <c r="I39" s="173">
        <v>4</v>
      </c>
      <c r="J39" s="469">
        <v>1674586</v>
      </c>
      <c r="K39" s="470" t="s">
        <v>1852</v>
      </c>
      <c r="L39" s="167">
        <f>'Moors League'!C35</f>
        <v>1</v>
      </c>
      <c r="M39" s="47">
        <f>'Moors League'!D35</f>
        <v>11792</v>
      </c>
      <c r="N39" s="47">
        <f>'Moors League'!E35</f>
        <v>6</v>
      </c>
      <c r="O39" s="56"/>
      <c r="P39" s="138"/>
      <c r="Q39" s="58" t="str">
        <f>_xlfn.IFNA((VLOOKUP(O39,'[1]DQ Lookup'!$A$2:$B$99,2,FALSE)),"")</f>
        <v/>
      </c>
    </row>
    <row r="40" spans="1:36" ht="19.5" customHeight="1" x14ac:dyDescent="0.25">
      <c r="A40" s="162">
        <v>28</v>
      </c>
      <c r="B40" s="163" t="s">
        <v>244</v>
      </c>
      <c r="C40" s="163" t="s">
        <v>247</v>
      </c>
      <c r="D40" s="163" t="s">
        <v>254</v>
      </c>
      <c r="E40" s="164" t="s">
        <v>103</v>
      </c>
      <c r="F40" s="171">
        <v>1</v>
      </c>
      <c r="G40" s="469">
        <v>1721817</v>
      </c>
      <c r="H40" s="470" t="s">
        <v>1853</v>
      </c>
      <c r="I40" s="174">
        <v>2</v>
      </c>
      <c r="J40" s="469">
        <v>1820300</v>
      </c>
      <c r="K40" s="470" t="s">
        <v>1873</v>
      </c>
      <c r="L40" s="535"/>
      <c r="M40" s="536"/>
      <c r="N40" s="536"/>
      <c r="O40" s="56"/>
      <c r="P40" s="138"/>
      <c r="Q40" s="58" t="str">
        <f>_xlfn.IFNA((VLOOKUP(O40,'[1]DQ Lookup'!$A$2:$B$99,2,FALSE)),"")</f>
        <v/>
      </c>
    </row>
    <row r="41" spans="1:36" ht="19.5" customHeight="1" x14ac:dyDescent="0.25">
      <c r="A41" s="542"/>
      <c r="B41" s="543"/>
      <c r="C41" s="543"/>
      <c r="D41" s="543"/>
      <c r="E41" s="544"/>
      <c r="F41" s="175">
        <v>3</v>
      </c>
      <c r="G41" s="469">
        <v>1746129</v>
      </c>
      <c r="H41" s="470" t="s">
        <v>1862</v>
      </c>
      <c r="I41" s="176">
        <v>4</v>
      </c>
      <c r="J41" s="469">
        <v>1734793</v>
      </c>
      <c r="K41" s="470" t="s">
        <v>1869</v>
      </c>
      <c r="L41" s="167">
        <f>'Moors League'!C36</f>
        <v>1</v>
      </c>
      <c r="M41" s="47">
        <f>'Moors League'!D36</f>
        <v>11359</v>
      </c>
      <c r="N41" s="47">
        <f>'Moors League'!E36</f>
        <v>6</v>
      </c>
      <c r="O41" s="56"/>
      <c r="P41" s="138"/>
      <c r="Q41" s="58" t="str">
        <f>_xlfn.IFNA((VLOOKUP(O41,'[1]DQ Lookup'!$A$2:$B$99,2,FALSE)),"")</f>
        <v/>
      </c>
    </row>
    <row r="42" spans="1:36" ht="19.5" customHeight="1" x14ac:dyDescent="0.25">
      <c r="A42" s="162">
        <v>29</v>
      </c>
      <c r="B42" s="163" t="s">
        <v>243</v>
      </c>
      <c r="C42" s="163" t="s">
        <v>245</v>
      </c>
      <c r="D42" s="163" t="s">
        <v>253</v>
      </c>
      <c r="E42" s="164" t="s">
        <v>101</v>
      </c>
      <c r="F42" s="169" t="s">
        <v>256</v>
      </c>
      <c r="G42" s="469">
        <v>1627911</v>
      </c>
      <c r="H42" s="470" t="s">
        <v>1854</v>
      </c>
      <c r="I42" s="170" t="s">
        <v>258</v>
      </c>
      <c r="J42" s="469">
        <v>1682353</v>
      </c>
      <c r="K42" s="470" t="s">
        <v>1861</v>
      </c>
      <c r="L42" s="535"/>
      <c r="M42" s="536"/>
      <c r="N42" s="536"/>
      <c r="O42" s="56"/>
      <c r="P42" s="138"/>
      <c r="Q42" s="58" t="str">
        <f>_xlfn.IFNA((VLOOKUP(O42,'[1]DQ Lookup'!$A$2:$B$99,2,FALSE)),"")</f>
        <v/>
      </c>
    </row>
    <row r="43" spans="1:36" ht="19.5" customHeight="1" x14ac:dyDescent="0.25">
      <c r="A43" s="542"/>
      <c r="B43" s="543"/>
      <c r="C43" s="543"/>
      <c r="D43" s="543"/>
      <c r="E43" s="544"/>
      <c r="F43" s="169" t="s">
        <v>257</v>
      </c>
      <c r="G43" s="469">
        <v>1627910</v>
      </c>
      <c r="H43" s="470" t="s">
        <v>1856</v>
      </c>
      <c r="I43" s="170" t="s">
        <v>259</v>
      </c>
      <c r="J43" s="469">
        <v>1519662</v>
      </c>
      <c r="K43" s="470" t="s">
        <v>1850</v>
      </c>
      <c r="L43" s="167">
        <f>'Moors League'!C37</f>
        <v>4</v>
      </c>
      <c r="M43" s="47">
        <f>'Moors League'!D37</f>
        <v>24166</v>
      </c>
      <c r="N43" s="47">
        <f>'Moors League'!E37</f>
        <v>3</v>
      </c>
      <c r="O43" s="56"/>
      <c r="P43" s="138"/>
      <c r="Q43" s="58" t="str">
        <f>_xlfn.IFNA((VLOOKUP(O43,'[1]DQ Lookup'!$A$2:$B$99,2,FALSE)),"")</f>
        <v/>
      </c>
    </row>
    <row r="44" spans="1:36" ht="19.5" customHeight="1" x14ac:dyDescent="0.25">
      <c r="A44" s="162">
        <v>30</v>
      </c>
      <c r="B44" s="163" t="s">
        <v>244</v>
      </c>
      <c r="C44" s="163" t="s">
        <v>245</v>
      </c>
      <c r="D44" s="163" t="s">
        <v>253</v>
      </c>
      <c r="E44" s="164" t="s">
        <v>101</v>
      </c>
      <c r="F44" s="171" t="s">
        <v>256</v>
      </c>
      <c r="G44" s="469">
        <v>1476737</v>
      </c>
      <c r="H44" s="470" t="s">
        <v>1847</v>
      </c>
      <c r="I44" s="170" t="s">
        <v>258</v>
      </c>
      <c r="J44" s="469">
        <v>1627912</v>
      </c>
      <c r="K44" s="470" t="s">
        <v>1864</v>
      </c>
      <c r="L44" s="535"/>
      <c r="M44" s="536"/>
      <c r="N44" s="536"/>
      <c r="O44" s="56"/>
      <c r="P44" s="138"/>
      <c r="Q44" s="58" t="str">
        <f>_xlfn.IFNA((VLOOKUP(O44,'[1]DQ Lookup'!$A$2:$B$99,2,FALSE)),"")</f>
        <v/>
      </c>
    </row>
    <row r="45" spans="1:36" ht="19.5" customHeight="1" x14ac:dyDescent="0.25">
      <c r="A45" s="542"/>
      <c r="B45" s="543"/>
      <c r="C45" s="543"/>
      <c r="D45" s="543"/>
      <c r="E45" s="544"/>
      <c r="F45" s="169" t="s">
        <v>257</v>
      </c>
      <c r="G45" s="469">
        <v>1649026</v>
      </c>
      <c r="H45" s="470" t="s">
        <v>1851</v>
      </c>
      <c r="I45" s="170" t="s">
        <v>259</v>
      </c>
      <c r="J45" s="469">
        <v>1643968</v>
      </c>
      <c r="K45" s="470" t="s">
        <v>1874</v>
      </c>
      <c r="L45" s="167">
        <f>'Moors League'!C38</f>
        <v>4</v>
      </c>
      <c r="M45" s="47">
        <f>'Moors League'!D38</f>
        <v>22930</v>
      </c>
      <c r="N45" s="47">
        <f>'Moors League'!E38</f>
        <v>3</v>
      </c>
      <c r="O45" s="56"/>
      <c r="P45" s="138"/>
      <c r="Q45" s="58" t="str">
        <f>_xlfn.IFNA((VLOOKUP(O45,'[1]DQ Lookup'!$A$2:$B$99,2,FALSE)),"")</f>
        <v/>
      </c>
    </row>
    <row r="46" spans="1:36" s="28" customFormat="1" ht="19.5" customHeight="1" x14ac:dyDescent="0.25">
      <c r="A46" s="162">
        <v>31</v>
      </c>
      <c r="B46" s="163" t="s">
        <v>243</v>
      </c>
      <c r="C46" s="163" t="s">
        <v>84</v>
      </c>
      <c r="D46" s="163" t="s">
        <v>252</v>
      </c>
      <c r="E46" s="164" t="s">
        <v>249</v>
      </c>
      <c r="F46" s="547"/>
      <c r="G46" s="469">
        <v>1627910</v>
      </c>
      <c r="H46" s="470" t="s">
        <v>1856</v>
      </c>
      <c r="I46" s="158"/>
      <c r="J46" s="158"/>
      <c r="K46" s="159"/>
      <c r="L46" s="167">
        <f>'Moors League'!C39</f>
        <v>6</v>
      </c>
      <c r="M46" s="47">
        <f>'Moors League'!D39</f>
        <v>4056</v>
      </c>
      <c r="N46" s="47">
        <f>'Moors League'!E39</f>
        <v>1</v>
      </c>
      <c r="O46" s="56"/>
      <c r="P46" s="138"/>
      <c r="Q46" s="58" t="str">
        <f>_xlfn.IFNA((VLOOKUP(O46,'[1]DQ Lookup'!$A$2:$B$99,2,FALSE)),"")</f>
        <v/>
      </c>
      <c r="AJ46" s="177"/>
    </row>
    <row r="47" spans="1:36" s="28" customFormat="1" ht="19.5" customHeight="1" x14ac:dyDescent="0.25">
      <c r="A47" s="162">
        <v>32</v>
      </c>
      <c r="B47" s="163" t="s">
        <v>244</v>
      </c>
      <c r="C47" s="163" t="s">
        <v>84</v>
      </c>
      <c r="D47" s="163" t="s">
        <v>252</v>
      </c>
      <c r="E47" s="164" t="s">
        <v>249</v>
      </c>
      <c r="F47" s="547"/>
      <c r="G47" s="469">
        <v>1710467</v>
      </c>
      <c r="H47" s="470" t="s">
        <v>1867</v>
      </c>
      <c r="I47" s="158"/>
      <c r="J47" s="158"/>
      <c r="K47" s="159"/>
      <c r="L47" s="167">
        <f>'Moors League'!C40</f>
        <v>6</v>
      </c>
      <c r="M47" s="47">
        <f>'Moors League'!D40</f>
        <v>3371</v>
      </c>
      <c r="N47" s="47">
        <f>'Moors League'!E40</f>
        <v>1</v>
      </c>
      <c r="O47" s="56"/>
      <c r="P47" s="138"/>
      <c r="Q47" s="58" t="str">
        <f>_xlfn.IFNA((VLOOKUP(O47,'[1]DQ Lookup'!$A$2:$B$99,2,FALSE)),"")</f>
        <v/>
      </c>
      <c r="AJ47" s="177"/>
    </row>
    <row r="48" spans="1:36" s="28" customFormat="1" ht="19.5" customHeight="1" x14ac:dyDescent="0.25">
      <c r="A48" s="162">
        <v>33</v>
      </c>
      <c r="B48" s="163" t="s">
        <v>243</v>
      </c>
      <c r="C48" s="163" t="s">
        <v>242</v>
      </c>
      <c r="D48" s="163" t="s">
        <v>252</v>
      </c>
      <c r="E48" s="164" t="s">
        <v>248</v>
      </c>
      <c r="F48" s="547"/>
      <c r="G48" s="469">
        <v>1813246</v>
      </c>
      <c r="H48" s="470" t="s">
        <v>1868</v>
      </c>
      <c r="I48" s="158"/>
      <c r="J48" s="158"/>
      <c r="K48" s="159"/>
      <c r="L48" s="167">
        <f>'Moors League'!C41</f>
        <v>4</v>
      </c>
      <c r="M48" s="47">
        <f>'Moors League'!D41</f>
        <v>4755</v>
      </c>
      <c r="N48" s="47">
        <f>'Moors League'!E41</f>
        <v>3</v>
      </c>
      <c r="O48" s="56"/>
      <c r="P48" s="138"/>
      <c r="Q48" s="58" t="str">
        <f>_xlfn.IFNA((VLOOKUP(O48,'[1]DQ Lookup'!$A$2:$B$99,2,FALSE)),"")</f>
        <v/>
      </c>
      <c r="AJ48" s="177"/>
    </row>
    <row r="49" spans="1:36" s="28" customFormat="1" ht="19.5" customHeight="1" x14ac:dyDescent="0.25">
      <c r="A49" s="162">
        <v>34</v>
      </c>
      <c r="B49" s="163" t="s">
        <v>244</v>
      </c>
      <c r="C49" s="163" t="s">
        <v>242</v>
      </c>
      <c r="D49" s="163" t="s">
        <v>252</v>
      </c>
      <c r="E49" s="164" t="s">
        <v>248</v>
      </c>
      <c r="F49" s="547"/>
      <c r="G49" s="469">
        <v>1648156</v>
      </c>
      <c r="H49" s="470" t="s">
        <v>1849</v>
      </c>
      <c r="I49" s="158"/>
      <c r="J49" s="158"/>
      <c r="K49" s="159"/>
      <c r="L49" s="167">
        <f>'Moors League'!C42</f>
        <v>4</v>
      </c>
      <c r="M49" s="47">
        <f>'Moors League'!D42</f>
        <v>3972</v>
      </c>
      <c r="N49" s="47">
        <f>'Moors League'!E42</f>
        <v>3</v>
      </c>
      <c r="O49" s="56"/>
      <c r="P49" s="138"/>
      <c r="Q49" s="58" t="str">
        <f>_xlfn.IFNA((VLOOKUP(O49,'[1]DQ Lookup'!$A$2:$B$99,2,FALSE)),"")</f>
        <v/>
      </c>
      <c r="AJ49" s="177"/>
    </row>
    <row r="50" spans="1:36" s="28" customFormat="1" ht="19.5" customHeight="1" x14ac:dyDescent="0.25">
      <c r="A50" s="162">
        <v>35</v>
      </c>
      <c r="B50" s="163" t="s">
        <v>243</v>
      </c>
      <c r="C50" s="163" t="s">
        <v>245</v>
      </c>
      <c r="D50" s="163" t="s">
        <v>252</v>
      </c>
      <c r="E50" s="164" t="s">
        <v>251</v>
      </c>
      <c r="F50" s="547"/>
      <c r="G50" s="469">
        <v>1519662</v>
      </c>
      <c r="H50" s="470" t="s">
        <v>1850</v>
      </c>
      <c r="I50" s="158"/>
      <c r="J50" s="158"/>
      <c r="K50" s="159"/>
      <c r="L50" s="167">
        <f>'Moors League'!C43</f>
        <v>4</v>
      </c>
      <c r="M50" s="47">
        <f>'Moors League'!D43</f>
        <v>3372</v>
      </c>
      <c r="N50" s="47">
        <f>'Moors League'!E43</f>
        <v>3</v>
      </c>
      <c r="O50" s="56"/>
      <c r="P50" s="138"/>
      <c r="Q50" s="58" t="str">
        <f>_xlfn.IFNA((VLOOKUP(O50,'[1]DQ Lookup'!$A$2:$B$99,2,FALSE)),"")</f>
        <v/>
      </c>
      <c r="AJ50" s="177"/>
    </row>
    <row r="51" spans="1:36" s="28" customFormat="1" ht="19.5" customHeight="1" x14ac:dyDescent="0.25">
      <c r="A51" s="162">
        <v>36</v>
      </c>
      <c r="B51" s="163" t="s">
        <v>244</v>
      </c>
      <c r="C51" s="163" t="s">
        <v>245</v>
      </c>
      <c r="D51" s="163" t="s">
        <v>252</v>
      </c>
      <c r="E51" s="164" t="s">
        <v>251</v>
      </c>
      <c r="F51" s="547"/>
      <c r="G51" s="469">
        <v>1476737</v>
      </c>
      <c r="H51" s="470" t="s">
        <v>1847</v>
      </c>
      <c r="I51" s="158"/>
      <c r="J51" s="158"/>
      <c r="K51" s="159"/>
      <c r="L51" s="167">
        <f>'Moors League'!C44</f>
        <v>6</v>
      </c>
      <c r="M51" s="47">
        <f>'Moors League'!D44</f>
        <v>3309</v>
      </c>
      <c r="N51" s="47">
        <f>'Moors League'!E44</f>
        <v>1</v>
      </c>
      <c r="O51" s="56"/>
      <c r="P51" s="138"/>
      <c r="Q51" s="58" t="str">
        <f>_xlfn.IFNA((VLOOKUP(O51,'[1]DQ Lookup'!$A$2:$B$99,2,FALSE)),"")</f>
        <v/>
      </c>
      <c r="AJ51" s="177"/>
    </row>
    <row r="52" spans="1:36" s="28" customFormat="1" ht="19.5" customHeight="1" x14ac:dyDescent="0.25">
      <c r="A52" s="162">
        <v>37</v>
      </c>
      <c r="B52" s="163" t="s">
        <v>243</v>
      </c>
      <c r="C52" s="163" t="s">
        <v>247</v>
      </c>
      <c r="D52" s="163" t="s">
        <v>252</v>
      </c>
      <c r="E52" s="164" t="s">
        <v>250</v>
      </c>
      <c r="F52" s="547"/>
      <c r="G52" s="469">
        <v>1780177</v>
      </c>
      <c r="H52" s="470" t="s">
        <v>1865</v>
      </c>
      <c r="I52" s="158"/>
      <c r="J52" s="158"/>
      <c r="K52" s="159"/>
      <c r="L52" s="167" t="str">
        <f>'Moors League'!C45</f>
        <v>DSQ</v>
      </c>
      <c r="M52" s="47" t="str">
        <f>'Moors League'!D45</f>
        <v>DSQ</v>
      </c>
      <c r="N52" s="47">
        <f>'Moors League'!E45</f>
        <v>0</v>
      </c>
      <c r="O52" s="56" t="s">
        <v>162</v>
      </c>
      <c r="P52" s="138"/>
      <c r="Q52" s="58" t="str">
        <f>_xlfn.IFNA((VLOOKUP(O52,'[1]DQ Lookup'!$A$2:$B$99,2,FALSE)),"")</f>
        <v>Head did not break the surface during each stroke cycle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77"/>
    </row>
    <row r="53" spans="1:36" s="28" customFormat="1" ht="19.5" customHeight="1" x14ac:dyDescent="0.25">
      <c r="A53" s="162">
        <v>38</v>
      </c>
      <c r="B53" s="163" t="s">
        <v>244</v>
      </c>
      <c r="C53" s="163" t="s">
        <v>247</v>
      </c>
      <c r="D53" s="163" t="s">
        <v>252</v>
      </c>
      <c r="E53" s="164" t="s">
        <v>250</v>
      </c>
      <c r="F53" s="547"/>
      <c r="G53" s="469">
        <v>1734793</v>
      </c>
      <c r="H53" s="470" t="s">
        <v>1869</v>
      </c>
      <c r="I53" s="158"/>
      <c r="J53" s="158"/>
      <c r="K53" s="159"/>
      <c r="L53" s="167">
        <f>'Moors League'!C46</f>
        <v>1</v>
      </c>
      <c r="M53" s="47">
        <f>'Moors League'!D46</f>
        <v>5140</v>
      </c>
      <c r="N53" s="47">
        <f>'Moors League'!E46</f>
        <v>6</v>
      </c>
      <c r="O53" s="56"/>
      <c r="P53" s="138"/>
      <c r="Q53" s="58" t="str">
        <f>_xlfn.IFNA((VLOOKUP(O53,'[1]DQ Lookup'!$A$2:$B$99,2,FALSE)),"")</f>
        <v/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77"/>
    </row>
    <row r="54" spans="1:36" s="28" customFormat="1" ht="19.5" customHeight="1" x14ac:dyDescent="0.25">
      <c r="A54" s="162">
        <v>39</v>
      </c>
      <c r="B54" s="163" t="s">
        <v>243</v>
      </c>
      <c r="C54" s="163" t="s">
        <v>246</v>
      </c>
      <c r="D54" s="163" t="s">
        <v>252</v>
      </c>
      <c r="E54" s="164" t="s">
        <v>249</v>
      </c>
      <c r="F54" s="547"/>
      <c r="G54" s="469">
        <v>1627911</v>
      </c>
      <c r="H54" s="470" t="s">
        <v>1854</v>
      </c>
      <c r="I54" s="158"/>
      <c r="J54" s="158"/>
      <c r="K54" s="159"/>
      <c r="L54" s="167">
        <f>'Moors League'!C47</f>
        <v>6</v>
      </c>
      <c r="M54" s="47">
        <f>'Moors League'!D47</f>
        <v>4470</v>
      </c>
      <c r="N54" s="47">
        <f>'Moors League'!E47</f>
        <v>1</v>
      </c>
      <c r="O54" s="56"/>
      <c r="P54" s="138"/>
      <c r="Q54" s="58" t="str">
        <f>_xlfn.IFNA((VLOOKUP(O54,'[1]DQ Lookup'!$A$2:$B$99,2,FALSE)),"")</f>
        <v/>
      </c>
      <c r="AJ54" s="177"/>
    </row>
    <row r="55" spans="1:36" s="28" customFormat="1" ht="19.5" customHeight="1" x14ac:dyDescent="0.25">
      <c r="A55" s="162">
        <v>40</v>
      </c>
      <c r="B55" s="163" t="s">
        <v>244</v>
      </c>
      <c r="C55" s="163" t="s">
        <v>246</v>
      </c>
      <c r="D55" s="163" t="s">
        <v>252</v>
      </c>
      <c r="E55" s="164" t="s">
        <v>249</v>
      </c>
      <c r="F55" s="548"/>
      <c r="G55" s="469">
        <v>1596110</v>
      </c>
      <c r="H55" s="470" t="s">
        <v>1857</v>
      </c>
      <c r="I55" s="160"/>
      <c r="J55" s="160"/>
      <c r="K55" s="161"/>
      <c r="L55" s="167">
        <f>'Moors League'!C48</f>
        <v>2</v>
      </c>
      <c r="M55" s="47">
        <f>'Moors League'!D48</f>
        <v>3315</v>
      </c>
      <c r="N55" s="47">
        <f>'Moors League'!E48</f>
        <v>5</v>
      </c>
      <c r="O55" s="56"/>
      <c r="P55" s="138"/>
      <c r="Q55" s="58" t="str">
        <f>_xlfn.IFNA((VLOOKUP(O55,'[1]DQ Lookup'!$A$2:$B$99,2,FALSE)),"")</f>
        <v/>
      </c>
      <c r="AJ55" s="177"/>
    </row>
    <row r="56" spans="1:36" s="28" customFormat="1" ht="19.5" customHeight="1" x14ac:dyDescent="0.25">
      <c r="A56" s="162">
        <v>41</v>
      </c>
      <c r="B56" s="163" t="s">
        <v>243</v>
      </c>
      <c r="C56" s="163" t="s">
        <v>84</v>
      </c>
      <c r="D56" s="163" t="s">
        <v>253</v>
      </c>
      <c r="E56" s="164" t="s">
        <v>103</v>
      </c>
      <c r="F56" s="172">
        <v>1</v>
      </c>
      <c r="G56" s="469">
        <v>1627910</v>
      </c>
      <c r="H56" s="470" t="s">
        <v>1856</v>
      </c>
      <c r="I56" s="173">
        <v>2</v>
      </c>
      <c r="J56" s="469">
        <v>1429613</v>
      </c>
      <c r="K56" s="470" t="s">
        <v>1846</v>
      </c>
      <c r="L56" s="535"/>
      <c r="M56" s="536"/>
      <c r="N56" s="536"/>
      <c r="O56" s="56"/>
      <c r="P56" s="138"/>
      <c r="Q56" s="58" t="str">
        <f>_xlfn.IFNA((VLOOKUP(O56,'[1]DQ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77"/>
    </row>
    <row r="57" spans="1:36" s="28" customFormat="1" ht="19.5" customHeight="1" x14ac:dyDescent="0.25">
      <c r="A57" s="542"/>
      <c r="B57" s="543"/>
      <c r="C57" s="543"/>
      <c r="D57" s="543"/>
      <c r="E57" s="544"/>
      <c r="F57" s="172">
        <v>3</v>
      </c>
      <c r="G57" s="469">
        <v>1682353</v>
      </c>
      <c r="H57" s="470" t="s">
        <v>1861</v>
      </c>
      <c r="I57" s="173">
        <v>4</v>
      </c>
      <c r="J57" s="469">
        <v>1519662</v>
      </c>
      <c r="K57" s="470" t="s">
        <v>1850</v>
      </c>
      <c r="L57" s="167">
        <f>'Moors League'!C49</f>
        <v>4</v>
      </c>
      <c r="M57" s="47">
        <f>'Moors League'!D49</f>
        <v>22206</v>
      </c>
      <c r="N57" s="47">
        <f>'Moors League'!E49</f>
        <v>3</v>
      </c>
      <c r="O57" s="56"/>
      <c r="P57" s="138"/>
      <c r="Q57" s="58" t="str">
        <f>_xlfn.IFNA((VLOOKUP(O57,'[1]DQ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77"/>
    </row>
    <row r="58" spans="1:36" s="28" customFormat="1" ht="19.5" customHeight="1" x14ac:dyDescent="0.25">
      <c r="A58" s="162">
        <v>42</v>
      </c>
      <c r="B58" s="163" t="s">
        <v>244</v>
      </c>
      <c r="C58" s="163" t="s">
        <v>84</v>
      </c>
      <c r="D58" s="163" t="s">
        <v>253</v>
      </c>
      <c r="E58" s="164" t="s">
        <v>103</v>
      </c>
      <c r="F58" s="171">
        <v>1</v>
      </c>
      <c r="G58" s="469">
        <v>1476737</v>
      </c>
      <c r="H58" s="470" t="s">
        <v>1847</v>
      </c>
      <c r="I58" s="174">
        <v>2</v>
      </c>
      <c r="J58" s="469">
        <v>1643968</v>
      </c>
      <c r="K58" s="470" t="s">
        <v>1874</v>
      </c>
      <c r="L58" s="535"/>
      <c r="M58" s="536"/>
      <c r="N58" s="536"/>
      <c r="O58" s="56"/>
      <c r="P58" s="138"/>
      <c r="Q58" s="58" t="str">
        <f>_xlfn.IFNA((VLOOKUP(O58,'[1]DQ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77"/>
    </row>
    <row r="59" spans="1:36" s="28" customFormat="1" ht="19.5" customHeight="1" x14ac:dyDescent="0.25">
      <c r="A59" s="542"/>
      <c r="B59" s="543"/>
      <c r="C59" s="543"/>
      <c r="D59" s="543"/>
      <c r="E59" s="544"/>
      <c r="F59" s="175">
        <v>3</v>
      </c>
      <c r="G59" s="469">
        <v>1627912</v>
      </c>
      <c r="H59" s="470" t="s">
        <v>1864</v>
      </c>
      <c r="I59" s="176">
        <v>4</v>
      </c>
      <c r="J59" s="469">
        <v>1648248</v>
      </c>
      <c r="K59" s="470" t="s">
        <v>1871</v>
      </c>
      <c r="L59" s="167">
        <f>'Moors League'!C50</f>
        <v>5</v>
      </c>
      <c r="M59" s="47">
        <f>'Moors League'!D50</f>
        <v>21422</v>
      </c>
      <c r="N59" s="47">
        <f>'Moors League'!E50</f>
        <v>2</v>
      </c>
      <c r="O59" s="56"/>
      <c r="P59" s="138"/>
      <c r="Q59" s="58" t="str">
        <f>_xlfn.IFNA((VLOOKUP(O59,'[1]DQ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77"/>
    </row>
    <row r="60" spans="1:36" s="28" customFormat="1" ht="19.5" customHeight="1" x14ac:dyDescent="0.25">
      <c r="A60" s="162">
        <v>43</v>
      </c>
      <c r="B60" s="163" t="s">
        <v>243</v>
      </c>
      <c r="C60" s="163" t="s">
        <v>242</v>
      </c>
      <c r="D60" s="163" t="s">
        <v>253</v>
      </c>
      <c r="E60" s="164" t="s">
        <v>101</v>
      </c>
      <c r="F60" s="169" t="s">
        <v>256</v>
      </c>
      <c r="G60" s="469">
        <v>1813246</v>
      </c>
      <c r="H60" s="470" t="s">
        <v>1868</v>
      </c>
      <c r="I60" s="170" t="s">
        <v>258</v>
      </c>
      <c r="J60" s="469">
        <v>1746130</v>
      </c>
      <c r="K60" s="470" t="s">
        <v>1858</v>
      </c>
      <c r="L60" s="535"/>
      <c r="M60" s="536"/>
      <c r="N60" s="536"/>
      <c r="O60" s="56"/>
      <c r="P60" s="138"/>
      <c r="Q60" s="58" t="str">
        <f>_xlfn.IFNA((VLOOKUP(O60,'[1]DQ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77"/>
    </row>
    <row r="61" spans="1:36" s="28" customFormat="1" ht="19.5" customHeight="1" x14ac:dyDescent="0.25">
      <c r="A61" s="542"/>
      <c r="B61" s="543"/>
      <c r="C61" s="543"/>
      <c r="D61" s="543"/>
      <c r="E61" s="544"/>
      <c r="F61" s="169" t="s">
        <v>257</v>
      </c>
      <c r="G61" s="469">
        <v>1824135</v>
      </c>
      <c r="H61" s="470" t="s">
        <v>1848</v>
      </c>
      <c r="I61" s="170" t="s">
        <v>259</v>
      </c>
      <c r="J61" s="469">
        <v>1628705</v>
      </c>
      <c r="K61" s="470" t="s">
        <v>1863</v>
      </c>
      <c r="L61" s="167">
        <f>'Moors League'!C51</f>
        <v>5</v>
      </c>
      <c r="M61" s="47">
        <f>'Moors League'!D51</f>
        <v>30982</v>
      </c>
      <c r="N61" s="47">
        <f>'Moors League'!E51</f>
        <v>2</v>
      </c>
      <c r="O61" s="56"/>
      <c r="P61" s="138"/>
      <c r="Q61" s="58" t="str">
        <f>_xlfn.IFNA((VLOOKUP(O61,'[1]DQ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77"/>
    </row>
    <row r="62" spans="1:36" s="28" customFormat="1" ht="19.5" customHeight="1" x14ac:dyDescent="0.25">
      <c r="A62" s="162">
        <v>44</v>
      </c>
      <c r="B62" s="163" t="s">
        <v>244</v>
      </c>
      <c r="C62" s="163" t="s">
        <v>242</v>
      </c>
      <c r="D62" s="163" t="s">
        <v>253</v>
      </c>
      <c r="E62" s="164" t="s">
        <v>101</v>
      </c>
      <c r="F62" s="171" t="s">
        <v>256</v>
      </c>
      <c r="G62" s="469">
        <v>1710467</v>
      </c>
      <c r="H62" s="470" t="s">
        <v>1867</v>
      </c>
      <c r="I62" s="170" t="s">
        <v>258</v>
      </c>
      <c r="J62" s="469">
        <v>1721241</v>
      </c>
      <c r="K62" s="470" t="s">
        <v>1860</v>
      </c>
      <c r="L62" s="535"/>
      <c r="M62" s="536"/>
      <c r="N62" s="536"/>
      <c r="O62" s="56"/>
      <c r="P62" s="138"/>
      <c r="Q62" s="58" t="str">
        <f>_xlfn.IFNA((VLOOKUP(O62,'[1]DQ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77"/>
    </row>
    <row r="63" spans="1:36" s="28" customFormat="1" ht="19.5" customHeight="1" x14ac:dyDescent="0.25">
      <c r="A63" s="542"/>
      <c r="B63" s="543"/>
      <c r="C63" s="543"/>
      <c r="D63" s="543"/>
      <c r="E63" s="544"/>
      <c r="F63" s="169" t="s">
        <v>257</v>
      </c>
      <c r="G63" s="469">
        <v>1648156</v>
      </c>
      <c r="H63" s="470" t="s">
        <v>1849</v>
      </c>
      <c r="I63" s="170" t="s">
        <v>259</v>
      </c>
      <c r="J63" s="469">
        <v>1702267</v>
      </c>
      <c r="K63" s="470" t="s">
        <v>1859</v>
      </c>
      <c r="L63" s="167">
        <f>'Moors League'!C52</f>
        <v>1</v>
      </c>
      <c r="M63" s="47">
        <f>'Moors League'!D52</f>
        <v>24049</v>
      </c>
      <c r="N63" s="47">
        <f>'Moors League'!E52</f>
        <v>6</v>
      </c>
      <c r="O63" s="56"/>
      <c r="P63" s="138"/>
      <c r="Q63" s="58" t="str">
        <f>_xlfn.IFNA((VLOOKUP(O63,'[1]DQ Lookup'!$A$2:$B$99,2,FALSE)),"")</f>
        <v/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77"/>
    </row>
    <row r="64" spans="1:36" s="28" customFormat="1" ht="19.5" customHeight="1" x14ac:dyDescent="0.25">
      <c r="A64" s="162">
        <v>45</v>
      </c>
      <c r="B64" s="163" t="s">
        <v>243</v>
      </c>
      <c r="C64" s="163" t="s">
        <v>246</v>
      </c>
      <c r="D64" s="163" t="s">
        <v>252</v>
      </c>
      <c r="E64" s="164" t="s">
        <v>251</v>
      </c>
      <c r="F64" s="547"/>
      <c r="G64" s="469">
        <v>1681987</v>
      </c>
      <c r="H64" s="470" t="s">
        <v>1870</v>
      </c>
      <c r="I64" s="158"/>
      <c r="J64" s="158"/>
      <c r="K64" s="159"/>
      <c r="L64" s="167">
        <f>'Moors League'!C53</f>
        <v>4</v>
      </c>
      <c r="M64" s="47">
        <f>'Moors League'!D53</f>
        <v>3478</v>
      </c>
      <c r="N64" s="47">
        <f>'Moors League'!E53</f>
        <v>3</v>
      </c>
      <c r="O64" s="56"/>
      <c r="P64" s="138"/>
      <c r="Q64" s="58" t="str">
        <f>_xlfn.IFNA((VLOOKUP(O64,'[1]DQ Lookup'!$A$2:$B$99,2,FALSE)),"")</f>
        <v/>
      </c>
      <c r="AJ64" s="177"/>
    </row>
    <row r="65" spans="1:36" s="28" customFormat="1" ht="19.5" customHeight="1" x14ac:dyDescent="0.25">
      <c r="A65" s="162">
        <v>46</v>
      </c>
      <c r="B65" s="163" t="s">
        <v>244</v>
      </c>
      <c r="C65" s="163" t="s">
        <v>246</v>
      </c>
      <c r="D65" s="163" t="s">
        <v>252</v>
      </c>
      <c r="E65" s="164" t="s">
        <v>251</v>
      </c>
      <c r="F65" s="547"/>
      <c r="G65" s="469">
        <v>1721818</v>
      </c>
      <c r="H65" s="470" t="s">
        <v>1855</v>
      </c>
      <c r="I65" s="158"/>
      <c r="J65" s="158"/>
      <c r="K65" s="159"/>
      <c r="L65" s="167">
        <f>'Moors League'!C54</f>
        <v>2</v>
      </c>
      <c r="M65" s="47">
        <f>'Moors League'!D54</f>
        <v>2905</v>
      </c>
      <c r="N65" s="47">
        <f>'Moors League'!E54</f>
        <v>5</v>
      </c>
      <c r="O65" s="56"/>
      <c r="P65" s="138"/>
      <c r="Q65" s="58" t="str">
        <f>_xlfn.IFNA((VLOOKUP(O65,'[1]DQ Lookup'!$A$2:$B$99,2,FALSE)),"")</f>
        <v/>
      </c>
      <c r="AJ65" s="177"/>
    </row>
    <row r="66" spans="1:36" s="28" customFormat="1" ht="19.5" customHeight="1" x14ac:dyDescent="0.25">
      <c r="A66" s="162">
        <v>47</v>
      </c>
      <c r="B66" s="163" t="s">
        <v>243</v>
      </c>
      <c r="C66" s="163" t="s">
        <v>247</v>
      </c>
      <c r="D66" s="163" t="s">
        <v>252</v>
      </c>
      <c r="E66" s="164" t="s">
        <v>249</v>
      </c>
      <c r="F66" s="547"/>
      <c r="G66" s="469">
        <v>1674586</v>
      </c>
      <c r="H66" s="470" t="s">
        <v>1852</v>
      </c>
      <c r="I66" s="158"/>
      <c r="J66" s="158"/>
      <c r="K66" s="159"/>
      <c r="L66" s="167">
        <f>'Moors League'!C55</f>
        <v>2</v>
      </c>
      <c r="M66" s="47">
        <f>'Moors League'!D55</f>
        <v>4880</v>
      </c>
      <c r="N66" s="47">
        <f>'Moors League'!E55</f>
        <v>5</v>
      </c>
      <c r="O66" s="56"/>
      <c r="P66" s="138"/>
      <c r="Q66" s="58" t="str">
        <f>_xlfn.IFNA((VLOOKUP(O66,'[1]DQ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77"/>
    </row>
    <row r="67" spans="1:36" s="28" customFormat="1" ht="19.5" customHeight="1" x14ac:dyDescent="0.25">
      <c r="A67" s="162">
        <v>48</v>
      </c>
      <c r="B67" s="163" t="s">
        <v>244</v>
      </c>
      <c r="C67" s="163" t="s">
        <v>247</v>
      </c>
      <c r="D67" s="163" t="s">
        <v>252</v>
      </c>
      <c r="E67" s="164" t="s">
        <v>249</v>
      </c>
      <c r="F67" s="547"/>
      <c r="G67" s="469">
        <v>1721817</v>
      </c>
      <c r="H67" s="470" t="s">
        <v>1853</v>
      </c>
      <c r="I67" s="158"/>
      <c r="J67" s="158"/>
      <c r="K67" s="159"/>
      <c r="L67" s="167">
        <f>'Moors League'!C56</f>
        <v>1</v>
      </c>
      <c r="M67" s="47">
        <f>'Moors League'!D56</f>
        <v>4413</v>
      </c>
      <c r="N67" s="47">
        <f>'Moors League'!E56</f>
        <v>6</v>
      </c>
      <c r="O67" s="56"/>
      <c r="P67" s="138"/>
      <c r="Q67" s="58" t="str">
        <f>_xlfn.IFNA((VLOOKUP(O67,'[1]DQ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77"/>
    </row>
    <row r="68" spans="1:36" s="28" customFormat="1" ht="19.5" customHeight="1" x14ac:dyDescent="0.25">
      <c r="A68" s="162">
        <v>49</v>
      </c>
      <c r="B68" s="163" t="s">
        <v>243</v>
      </c>
      <c r="C68" s="163" t="s">
        <v>245</v>
      </c>
      <c r="D68" s="163" t="s">
        <v>252</v>
      </c>
      <c r="E68" s="164" t="s">
        <v>248</v>
      </c>
      <c r="F68" s="547"/>
      <c r="G68" s="469">
        <v>1627911</v>
      </c>
      <c r="H68" s="470" t="s">
        <v>1854</v>
      </c>
      <c r="I68" s="158"/>
      <c r="J68" s="158"/>
      <c r="K68" s="159"/>
      <c r="L68" s="167">
        <f>'Moors League'!C57</f>
        <v>6</v>
      </c>
      <c r="M68" s="47">
        <f>'Moors League'!D57</f>
        <v>4397</v>
      </c>
      <c r="N68" s="47">
        <f>'Moors League'!E57</f>
        <v>1</v>
      </c>
      <c r="O68" s="56"/>
      <c r="P68" s="138"/>
      <c r="Q68" s="58" t="str">
        <f>_xlfn.IFNA((VLOOKUP(O68,'[1]DQ Lookup'!$A$2:$B$99,2,FALSE)),"")</f>
        <v/>
      </c>
      <c r="AJ68" s="177"/>
    </row>
    <row r="69" spans="1:36" s="28" customFormat="1" ht="19.5" customHeight="1" x14ac:dyDescent="0.25">
      <c r="A69" s="162">
        <v>50</v>
      </c>
      <c r="B69" s="163" t="s">
        <v>244</v>
      </c>
      <c r="C69" s="163" t="s">
        <v>245</v>
      </c>
      <c r="D69" s="163" t="s">
        <v>252</v>
      </c>
      <c r="E69" s="164" t="s">
        <v>248</v>
      </c>
      <c r="F69" s="547"/>
      <c r="G69" s="469">
        <v>1648248</v>
      </c>
      <c r="H69" s="470" t="s">
        <v>1871</v>
      </c>
      <c r="I69" s="158"/>
      <c r="J69" s="158"/>
      <c r="K69" s="159"/>
      <c r="L69" s="167">
        <f>'Moors League'!C58</f>
        <v>5</v>
      </c>
      <c r="M69" s="47">
        <f>'Moors League'!D58</f>
        <v>3920</v>
      </c>
      <c r="N69" s="47">
        <f>'Moors League'!E58</f>
        <v>2</v>
      </c>
      <c r="O69" s="56"/>
      <c r="P69" s="138"/>
      <c r="Q69" s="58" t="str">
        <f>_xlfn.IFNA((VLOOKUP(O69,'[1]DQ Lookup'!$A$2:$B$99,2,FALSE)),"")</f>
        <v/>
      </c>
      <c r="AJ69" s="177"/>
    </row>
    <row r="70" spans="1:36" s="28" customFormat="1" ht="19.5" customHeight="1" x14ac:dyDescent="0.25">
      <c r="A70" s="162">
        <v>51</v>
      </c>
      <c r="B70" s="163" t="s">
        <v>243</v>
      </c>
      <c r="C70" s="163" t="s">
        <v>242</v>
      </c>
      <c r="D70" s="163" t="s">
        <v>252</v>
      </c>
      <c r="E70" s="164" t="s">
        <v>250</v>
      </c>
      <c r="F70" s="547"/>
      <c r="G70" s="469">
        <v>1628705</v>
      </c>
      <c r="H70" s="470" t="s">
        <v>1863</v>
      </c>
      <c r="I70" s="158"/>
      <c r="J70" s="158"/>
      <c r="K70" s="159"/>
      <c r="L70" s="167">
        <f>'Moors League'!C59</f>
        <v>4</v>
      </c>
      <c r="M70" s="47">
        <f>'Moors League'!D59</f>
        <v>4577</v>
      </c>
      <c r="N70" s="47">
        <f>'Moors League'!E59</f>
        <v>3</v>
      </c>
      <c r="O70" s="56"/>
      <c r="P70" s="138"/>
      <c r="Q70" s="58" t="str">
        <f>_xlfn.IFNA((VLOOKUP(O70,'[1]DQ Lookup'!$A$2:$B$99,2,FALSE)),"")</f>
        <v/>
      </c>
      <c r="AJ70" s="177"/>
    </row>
    <row r="71" spans="1:36" s="28" customFormat="1" ht="19.5" customHeight="1" x14ac:dyDescent="0.25">
      <c r="A71" s="162">
        <v>52</v>
      </c>
      <c r="B71" s="163" t="s">
        <v>244</v>
      </c>
      <c r="C71" s="163" t="s">
        <v>242</v>
      </c>
      <c r="D71" s="163" t="s">
        <v>252</v>
      </c>
      <c r="E71" s="164" t="s">
        <v>250</v>
      </c>
      <c r="F71" s="547"/>
      <c r="G71" s="469">
        <v>1710467</v>
      </c>
      <c r="H71" s="470" t="s">
        <v>1867</v>
      </c>
      <c r="I71" s="158"/>
      <c r="J71" s="158"/>
      <c r="K71" s="159"/>
      <c r="L71" s="167">
        <f>'Moors League'!C60</f>
        <v>1</v>
      </c>
      <c r="M71" s="47">
        <f>'Moors League'!D60</f>
        <v>4223</v>
      </c>
      <c r="N71" s="47">
        <f>'Moors League'!E60</f>
        <v>6</v>
      </c>
      <c r="O71" s="56"/>
      <c r="P71" s="138"/>
      <c r="Q71" s="58" t="str">
        <f>_xlfn.IFNA((VLOOKUP(O71,'[1]DQ Lookup'!$A$2:$B$99,2,FALSE)),"")</f>
        <v/>
      </c>
      <c r="AJ71" s="177"/>
    </row>
    <row r="72" spans="1:36" s="28" customFormat="1" ht="19.5" customHeight="1" x14ac:dyDescent="0.25">
      <c r="A72" s="162">
        <v>53</v>
      </c>
      <c r="B72" s="163" t="s">
        <v>243</v>
      </c>
      <c r="C72" s="163" t="s">
        <v>84</v>
      </c>
      <c r="D72" s="163" t="s">
        <v>252</v>
      </c>
      <c r="E72" s="164" t="s">
        <v>251</v>
      </c>
      <c r="F72" s="547"/>
      <c r="G72" s="469">
        <v>1519662</v>
      </c>
      <c r="H72" s="470" t="s">
        <v>1850</v>
      </c>
      <c r="I72" s="158"/>
      <c r="J72" s="158"/>
      <c r="K72" s="159"/>
      <c r="L72" s="167">
        <f>'Moors League'!C61</f>
        <v>6</v>
      </c>
      <c r="M72" s="47">
        <f>'Moors League'!D61</f>
        <v>3604</v>
      </c>
      <c r="N72" s="47">
        <f>'Moors League'!E61</f>
        <v>1</v>
      </c>
      <c r="O72" s="56"/>
      <c r="P72" s="138"/>
      <c r="Q72" s="58" t="str">
        <f>_xlfn.IFNA((VLOOKUP(O72,'[1]DQ Lookup'!$A$2:$B$99,2,FALSE)),"")</f>
        <v/>
      </c>
      <c r="AJ72" s="177"/>
    </row>
    <row r="73" spans="1:36" s="28" customFormat="1" ht="19.5" customHeight="1" x14ac:dyDescent="0.25">
      <c r="A73" s="162">
        <v>54</v>
      </c>
      <c r="B73" s="163" t="s">
        <v>244</v>
      </c>
      <c r="C73" s="163" t="s">
        <v>84</v>
      </c>
      <c r="D73" s="163" t="s">
        <v>252</v>
      </c>
      <c r="E73" s="164" t="s">
        <v>251</v>
      </c>
      <c r="F73" s="548"/>
      <c r="G73" s="469">
        <v>1627912</v>
      </c>
      <c r="H73" s="470" t="s">
        <v>1864</v>
      </c>
      <c r="I73" s="160"/>
      <c r="J73" s="160"/>
      <c r="K73" s="161"/>
      <c r="L73" s="167">
        <f>'Moors League'!C62</f>
        <v>6</v>
      </c>
      <c r="M73" s="47">
        <f>'Moors League'!D62</f>
        <v>3251</v>
      </c>
      <c r="N73" s="47">
        <f>'Moors League'!E62</f>
        <v>1</v>
      </c>
      <c r="O73" s="56"/>
      <c r="P73" s="138"/>
      <c r="Q73" s="58" t="str">
        <f>_xlfn.IFNA((VLOOKUP(O73,'[1]DQ Lookup'!$A$2:$B$99,2,FALSE)),"")</f>
        <v/>
      </c>
      <c r="AJ73" s="177"/>
    </row>
    <row r="74" spans="1:36" s="28" customFormat="1" ht="19.5" customHeight="1" x14ac:dyDescent="0.25">
      <c r="A74" s="162">
        <v>55</v>
      </c>
      <c r="B74" s="163" t="s">
        <v>243</v>
      </c>
      <c r="C74" s="163" t="s">
        <v>246</v>
      </c>
      <c r="D74" s="163" t="s">
        <v>253</v>
      </c>
      <c r="E74" s="164" t="s">
        <v>103</v>
      </c>
      <c r="F74" s="172">
        <v>1</v>
      </c>
      <c r="G74" s="469">
        <v>1681987</v>
      </c>
      <c r="H74" s="470" t="s">
        <v>1870</v>
      </c>
      <c r="I74" s="173">
        <v>2</v>
      </c>
      <c r="J74" s="469">
        <v>1824135</v>
      </c>
      <c r="K74" s="470" t="s">
        <v>1848</v>
      </c>
      <c r="L74" s="535"/>
      <c r="M74" s="536"/>
      <c r="N74" s="536"/>
      <c r="O74" s="56"/>
      <c r="P74" s="138"/>
      <c r="Q74" s="58" t="str">
        <f>_xlfn.IFNA((VLOOKUP(O74,'[1]DQ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77"/>
    </row>
    <row r="75" spans="1:36" s="28" customFormat="1" ht="19.5" customHeight="1" x14ac:dyDescent="0.25">
      <c r="A75" s="542"/>
      <c r="B75" s="543"/>
      <c r="C75" s="543"/>
      <c r="D75" s="543"/>
      <c r="E75" s="544"/>
      <c r="F75" s="172">
        <v>3</v>
      </c>
      <c r="G75" s="469">
        <v>1627911</v>
      </c>
      <c r="H75" s="470" t="s">
        <v>1854</v>
      </c>
      <c r="I75" s="173">
        <v>4</v>
      </c>
      <c r="J75" s="469">
        <v>1682353</v>
      </c>
      <c r="K75" s="470" t="s">
        <v>1861</v>
      </c>
      <c r="L75" s="167">
        <f>'Moors League'!C63</f>
        <v>3</v>
      </c>
      <c r="M75" s="47">
        <f>'Moors League'!D63</f>
        <v>22606</v>
      </c>
      <c r="N75" s="47">
        <f>'Moors League'!E63</f>
        <v>4</v>
      </c>
      <c r="O75" s="56"/>
      <c r="P75" s="138"/>
      <c r="Q75" s="58" t="str">
        <f>_xlfn.IFNA((VLOOKUP(O75,'[1]DQ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77"/>
    </row>
    <row r="76" spans="1:36" s="28" customFormat="1" ht="19.5" customHeight="1" x14ac:dyDescent="0.25">
      <c r="A76" s="162">
        <v>56</v>
      </c>
      <c r="B76" s="163" t="s">
        <v>244</v>
      </c>
      <c r="C76" s="163" t="s">
        <v>246</v>
      </c>
      <c r="D76" s="163" t="s">
        <v>253</v>
      </c>
      <c r="E76" s="164" t="s">
        <v>103</v>
      </c>
      <c r="F76" s="171">
        <v>1</v>
      </c>
      <c r="G76" s="469">
        <v>1648248</v>
      </c>
      <c r="H76" s="470" t="s">
        <v>1871</v>
      </c>
      <c r="I76" s="174">
        <v>2</v>
      </c>
      <c r="J76" s="469">
        <v>1649026</v>
      </c>
      <c r="K76" s="470" t="s">
        <v>1851</v>
      </c>
      <c r="L76" s="535"/>
      <c r="M76" s="536"/>
      <c r="N76" s="536"/>
      <c r="O76" s="56"/>
      <c r="P76" s="138"/>
      <c r="Q76" s="58" t="str">
        <f>_xlfn.IFNA((VLOOKUP(O76,'[1]DQ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77"/>
    </row>
    <row r="77" spans="1:36" s="28" customFormat="1" ht="19.5" customHeight="1" x14ac:dyDescent="0.25">
      <c r="A77" s="542"/>
      <c r="B77" s="543"/>
      <c r="C77" s="543"/>
      <c r="D77" s="543"/>
      <c r="E77" s="544"/>
      <c r="F77" s="175">
        <v>3</v>
      </c>
      <c r="G77" s="469">
        <v>1721818</v>
      </c>
      <c r="H77" s="470" t="s">
        <v>1855</v>
      </c>
      <c r="I77" s="176">
        <v>4</v>
      </c>
      <c r="J77" s="469">
        <v>1596110</v>
      </c>
      <c r="K77" s="470" t="s">
        <v>1857</v>
      </c>
      <c r="L77" s="167">
        <f>'Moors League'!C64</f>
        <v>2</v>
      </c>
      <c r="M77" s="47">
        <f>'Moors League'!D64</f>
        <v>20238</v>
      </c>
      <c r="N77" s="47">
        <f>'Moors League'!E64</f>
        <v>5</v>
      </c>
      <c r="O77" s="56"/>
      <c r="P77" s="138"/>
      <c r="Q77" s="58" t="str">
        <f>_xlfn.IFNA((VLOOKUP(O77,'[1]DQ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77"/>
    </row>
    <row r="78" spans="1:36" s="28" customFormat="1" ht="19.5" customHeight="1" x14ac:dyDescent="0.25">
      <c r="A78" s="162">
        <v>57</v>
      </c>
      <c r="B78" s="163" t="s">
        <v>243</v>
      </c>
      <c r="C78" s="163" t="s">
        <v>247</v>
      </c>
      <c r="D78" s="163" t="s">
        <v>254</v>
      </c>
      <c r="E78" s="164" t="s">
        <v>101</v>
      </c>
      <c r="F78" s="169" t="s">
        <v>256</v>
      </c>
      <c r="G78" s="469">
        <v>1746132</v>
      </c>
      <c r="H78" s="470" t="s">
        <v>1866</v>
      </c>
      <c r="I78" s="170" t="s">
        <v>258</v>
      </c>
      <c r="J78" s="469">
        <v>1823812</v>
      </c>
      <c r="K78" s="470" t="s">
        <v>1872</v>
      </c>
      <c r="L78" s="535"/>
      <c r="M78" s="536"/>
      <c r="N78" s="536"/>
      <c r="O78" s="56"/>
      <c r="P78" s="138"/>
      <c r="Q78" s="58" t="str">
        <f>_xlfn.IFNA((VLOOKUP(O78,'[1]DQ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77"/>
    </row>
    <row r="79" spans="1:36" s="28" customFormat="1" ht="19.5" customHeight="1" x14ac:dyDescent="0.25">
      <c r="A79" s="542"/>
      <c r="B79" s="543"/>
      <c r="C79" s="543"/>
      <c r="D79" s="543"/>
      <c r="E79" s="544"/>
      <c r="F79" s="169" t="s">
        <v>257</v>
      </c>
      <c r="G79" s="469">
        <v>1780177</v>
      </c>
      <c r="H79" s="470" t="s">
        <v>1865</v>
      </c>
      <c r="I79" s="170" t="s">
        <v>259</v>
      </c>
      <c r="J79" s="469">
        <v>1674586</v>
      </c>
      <c r="K79" s="470" t="s">
        <v>1852</v>
      </c>
      <c r="L79" s="167">
        <f>'Moors League'!C65</f>
        <v>1</v>
      </c>
      <c r="M79" s="47">
        <f>'Moors League'!D65</f>
        <v>13243</v>
      </c>
      <c r="N79" s="47">
        <f>'Moors League'!E65</f>
        <v>6</v>
      </c>
      <c r="O79" s="56"/>
      <c r="P79" s="138"/>
      <c r="Q79" s="58" t="str">
        <f>_xlfn.IFNA((VLOOKUP(O79,'[1]DQ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77"/>
    </row>
    <row r="80" spans="1:36" s="28" customFormat="1" ht="19.5" customHeight="1" x14ac:dyDescent="0.25">
      <c r="A80" s="162">
        <v>58</v>
      </c>
      <c r="B80" s="163" t="s">
        <v>244</v>
      </c>
      <c r="C80" s="163" t="s">
        <v>247</v>
      </c>
      <c r="D80" s="163" t="s">
        <v>254</v>
      </c>
      <c r="E80" s="164" t="s">
        <v>101</v>
      </c>
      <c r="F80" s="171" t="s">
        <v>256</v>
      </c>
      <c r="G80" s="469">
        <v>1721817</v>
      </c>
      <c r="H80" s="470" t="s">
        <v>1853</v>
      </c>
      <c r="I80" s="170" t="s">
        <v>258</v>
      </c>
      <c r="J80" s="469">
        <v>1734793</v>
      </c>
      <c r="K80" s="470" t="s">
        <v>1869</v>
      </c>
      <c r="L80" s="535"/>
      <c r="M80" s="536"/>
      <c r="N80" s="536"/>
      <c r="O80" s="56"/>
      <c r="P80" s="138"/>
      <c r="Q80" s="58" t="str">
        <f>_xlfn.IFNA((VLOOKUP(O80,'[1]DQ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77"/>
    </row>
    <row r="81" spans="1:36" s="28" customFormat="1" ht="19.5" customHeight="1" x14ac:dyDescent="0.25">
      <c r="A81" s="542"/>
      <c r="B81" s="543"/>
      <c r="C81" s="543"/>
      <c r="D81" s="543"/>
      <c r="E81" s="544"/>
      <c r="F81" s="169" t="s">
        <v>257</v>
      </c>
      <c r="G81" s="469">
        <v>1746129</v>
      </c>
      <c r="H81" s="470" t="s">
        <v>1862</v>
      </c>
      <c r="I81" s="170" t="s">
        <v>259</v>
      </c>
      <c r="J81" s="469">
        <v>1820300</v>
      </c>
      <c r="K81" s="470" t="s">
        <v>1873</v>
      </c>
      <c r="L81" s="167">
        <f>'Moors League'!C66</f>
        <v>1</v>
      </c>
      <c r="M81" s="47">
        <f>'Moors League'!D66</f>
        <v>12996</v>
      </c>
      <c r="N81" s="47">
        <f>'Moors League'!E66</f>
        <v>6</v>
      </c>
      <c r="O81" s="56"/>
      <c r="P81" s="138"/>
      <c r="Q81" s="58" t="str">
        <f>_xlfn.IFNA((VLOOKUP(O81,'[1]DQ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77"/>
    </row>
    <row r="82" spans="1:36" s="28" customFormat="1" ht="19.5" customHeight="1" x14ac:dyDescent="0.25">
      <c r="A82" s="162">
        <v>59</v>
      </c>
      <c r="B82" s="163" t="s">
        <v>243</v>
      </c>
      <c r="C82" s="163" t="s">
        <v>245</v>
      </c>
      <c r="D82" s="163" t="s">
        <v>253</v>
      </c>
      <c r="E82" s="164" t="s">
        <v>103</v>
      </c>
      <c r="F82" s="172">
        <v>1</v>
      </c>
      <c r="G82" s="469">
        <v>1627910</v>
      </c>
      <c r="H82" s="470" t="s">
        <v>1856</v>
      </c>
      <c r="I82" s="173">
        <v>2</v>
      </c>
      <c r="J82" s="469">
        <v>1682353</v>
      </c>
      <c r="K82" s="470" t="s">
        <v>1861</v>
      </c>
      <c r="L82" s="535"/>
      <c r="M82" s="536"/>
      <c r="N82" s="536"/>
      <c r="O82" s="56"/>
      <c r="P82" s="138"/>
      <c r="Q82" s="58" t="str">
        <f>_xlfn.IFNA((VLOOKUP(O82,'[1]DQ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77"/>
    </row>
    <row r="83" spans="1:36" s="28" customFormat="1" ht="19.5" customHeight="1" x14ac:dyDescent="0.25">
      <c r="A83" s="542"/>
      <c r="B83" s="543"/>
      <c r="C83" s="543"/>
      <c r="D83" s="543"/>
      <c r="E83" s="544"/>
      <c r="F83" s="172">
        <v>3</v>
      </c>
      <c r="G83" s="469">
        <v>1681987</v>
      </c>
      <c r="H83" s="470" t="s">
        <v>1870</v>
      </c>
      <c r="I83" s="173">
        <v>4</v>
      </c>
      <c r="J83" s="469">
        <v>1519662</v>
      </c>
      <c r="K83" s="470" t="s">
        <v>1850</v>
      </c>
      <c r="L83" s="167">
        <f>'Moors League'!C67</f>
        <v>4</v>
      </c>
      <c r="M83" s="47">
        <f>'Moors League'!D67</f>
        <v>21979</v>
      </c>
      <c r="N83" s="47">
        <f>'Moors League'!E67</f>
        <v>3</v>
      </c>
      <c r="O83" s="56"/>
      <c r="P83" s="138"/>
      <c r="Q83" s="58" t="str">
        <f>_xlfn.IFNA((VLOOKUP(O83,'[1]DQ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77"/>
    </row>
    <row r="84" spans="1:36" s="28" customFormat="1" ht="19.5" customHeight="1" x14ac:dyDescent="0.25">
      <c r="A84" s="162">
        <v>60</v>
      </c>
      <c r="B84" s="163" t="s">
        <v>244</v>
      </c>
      <c r="C84" s="163" t="s">
        <v>245</v>
      </c>
      <c r="D84" s="163" t="s">
        <v>253</v>
      </c>
      <c r="E84" s="164" t="s">
        <v>103</v>
      </c>
      <c r="F84" s="171">
        <v>1</v>
      </c>
      <c r="G84" s="469">
        <v>1627912</v>
      </c>
      <c r="H84" s="470" t="s">
        <v>1864</v>
      </c>
      <c r="I84" s="174">
        <v>2</v>
      </c>
      <c r="J84" s="469">
        <v>1643968</v>
      </c>
      <c r="K84" s="470" t="s">
        <v>1874</v>
      </c>
      <c r="L84" s="535"/>
      <c r="M84" s="536"/>
      <c r="N84" s="536"/>
      <c r="O84" s="56"/>
      <c r="P84" s="138"/>
      <c r="Q84" s="58" t="str">
        <f>_xlfn.IFNA((VLOOKUP(O84,'[1]DQ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77"/>
    </row>
    <row r="85" spans="1:36" s="28" customFormat="1" ht="19.5" customHeight="1" x14ac:dyDescent="0.25">
      <c r="A85" s="542"/>
      <c r="B85" s="543"/>
      <c r="C85" s="543"/>
      <c r="D85" s="543"/>
      <c r="E85" s="544"/>
      <c r="F85" s="175">
        <v>3</v>
      </c>
      <c r="G85" s="469">
        <v>1476737</v>
      </c>
      <c r="H85" s="470" t="s">
        <v>1847</v>
      </c>
      <c r="I85" s="176">
        <v>4</v>
      </c>
      <c r="J85" s="469">
        <v>1721818</v>
      </c>
      <c r="K85" s="470" t="s">
        <v>1855</v>
      </c>
      <c r="L85" s="167">
        <f>'Moors League'!C68</f>
        <v>4</v>
      </c>
      <c r="M85" s="47">
        <f>'Moors League'!D68</f>
        <v>20968</v>
      </c>
      <c r="N85" s="47">
        <f>'Moors League'!E68</f>
        <v>3</v>
      </c>
      <c r="O85" s="56"/>
      <c r="P85" s="138"/>
      <c r="Q85" s="58" t="str">
        <f>_xlfn.IFNA((VLOOKUP(O85,'[1]DQ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77"/>
    </row>
    <row r="86" spans="1:36" s="28" customFormat="1" ht="19.5" customHeight="1" x14ac:dyDescent="0.25">
      <c r="A86" s="162">
        <v>61</v>
      </c>
      <c r="B86" s="545" t="s">
        <v>115</v>
      </c>
      <c r="C86" s="546"/>
      <c r="D86" s="163"/>
      <c r="E86" s="164" t="s">
        <v>255</v>
      </c>
      <c r="F86" s="178">
        <v>1</v>
      </c>
      <c r="G86" s="469">
        <v>1674586</v>
      </c>
      <c r="H86" s="470" t="s">
        <v>1852</v>
      </c>
      <c r="I86" s="174">
        <v>2</v>
      </c>
      <c r="J86" s="469">
        <v>1721817</v>
      </c>
      <c r="K86" s="470" t="s">
        <v>1853</v>
      </c>
      <c r="L86" s="554"/>
      <c r="M86" s="555"/>
      <c r="N86" s="555"/>
      <c r="O86" s="56"/>
      <c r="P86" s="138"/>
      <c r="Q86" s="58" t="str">
        <f>_xlfn.IFNA((VLOOKUP(O86,'[1]DQ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77"/>
    </row>
    <row r="87" spans="1:36" s="28" customFormat="1" ht="19.5" customHeight="1" x14ac:dyDescent="0.25">
      <c r="A87" s="560" t="s">
        <v>1749</v>
      </c>
      <c r="B87" s="561"/>
      <c r="C87" s="561"/>
      <c r="D87" s="561"/>
      <c r="E87" s="562"/>
      <c r="F87" s="48">
        <v>3</v>
      </c>
      <c r="G87" s="469">
        <v>1824135</v>
      </c>
      <c r="H87" s="470" t="s">
        <v>1848</v>
      </c>
      <c r="I87" s="180">
        <v>4</v>
      </c>
      <c r="J87" s="469">
        <v>1721241</v>
      </c>
      <c r="K87" s="470" t="s">
        <v>1860</v>
      </c>
      <c r="L87" s="556"/>
      <c r="M87" s="557"/>
      <c r="N87" s="557"/>
      <c r="O87" s="56"/>
      <c r="P87" s="138"/>
      <c r="Q87" s="58" t="str">
        <f>_xlfn.IFNA((VLOOKUP(O87,'[1]DQ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77"/>
    </row>
    <row r="88" spans="1:36" s="28" customFormat="1" ht="19.5" customHeight="1" x14ac:dyDescent="0.25">
      <c r="A88" s="563"/>
      <c r="B88" s="564"/>
      <c r="C88" s="564"/>
      <c r="D88" s="564"/>
      <c r="E88" s="565"/>
      <c r="F88" s="48">
        <v>5</v>
      </c>
      <c r="G88" s="469">
        <v>1681987</v>
      </c>
      <c r="H88" s="470" t="s">
        <v>1870</v>
      </c>
      <c r="I88" s="181">
        <v>6</v>
      </c>
      <c r="J88" s="469">
        <v>1649026</v>
      </c>
      <c r="K88" s="470" t="s">
        <v>1851</v>
      </c>
      <c r="L88" s="556"/>
      <c r="M88" s="557"/>
      <c r="N88" s="557"/>
      <c r="O88" s="56"/>
      <c r="P88" s="138"/>
      <c r="Q88" s="58" t="str">
        <f>_xlfn.IFNA((VLOOKUP(O88,'[1]DQ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77"/>
    </row>
    <row r="89" spans="1:36" s="28" customFormat="1" ht="19.5" customHeight="1" x14ac:dyDescent="0.25">
      <c r="A89" s="563"/>
      <c r="B89" s="564"/>
      <c r="C89" s="564"/>
      <c r="D89" s="564"/>
      <c r="E89" s="565"/>
      <c r="F89" s="48">
        <v>7</v>
      </c>
      <c r="G89" s="469">
        <v>1682353</v>
      </c>
      <c r="H89" s="470" t="s">
        <v>1861</v>
      </c>
      <c r="I89" s="180">
        <v>8</v>
      </c>
      <c r="J89" s="469">
        <v>1596110</v>
      </c>
      <c r="K89" s="470" t="s">
        <v>1857</v>
      </c>
      <c r="L89" s="558"/>
      <c r="M89" s="559"/>
      <c r="N89" s="559"/>
      <c r="O89" s="56"/>
      <c r="P89" s="138"/>
      <c r="Q89" s="58" t="str">
        <f>_xlfn.IFNA((VLOOKUP(O89,'[1]DQ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77"/>
    </row>
    <row r="90" spans="1:36" s="28" customFormat="1" ht="19.5" customHeight="1" thickBot="1" x14ac:dyDescent="0.3">
      <c r="A90" s="566"/>
      <c r="B90" s="567"/>
      <c r="C90" s="567"/>
      <c r="D90" s="567"/>
      <c r="E90" s="568"/>
      <c r="F90" s="48">
        <v>9</v>
      </c>
      <c r="G90" s="469">
        <v>1519662</v>
      </c>
      <c r="H90" s="470" t="s">
        <v>1850</v>
      </c>
      <c r="I90" s="182">
        <v>10</v>
      </c>
      <c r="J90" s="469">
        <v>1721818</v>
      </c>
      <c r="K90" s="470" t="s">
        <v>1855</v>
      </c>
      <c r="L90" s="167">
        <f>'Moors League'!C69</f>
        <v>4</v>
      </c>
      <c r="M90" s="47">
        <f>'Moors League'!D69</f>
        <v>45323</v>
      </c>
      <c r="N90" s="47">
        <f>'Moors League'!E69</f>
        <v>3</v>
      </c>
      <c r="O90" s="56"/>
      <c r="P90" s="138"/>
      <c r="Q90" s="58" t="str">
        <f>_xlfn.IFNA((VLOOKUP(O90,'[1]DQ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77"/>
    </row>
    <row r="91" spans="1:36" ht="24.75" customHeight="1" thickBot="1" x14ac:dyDescent="0.3">
      <c r="A91" s="18"/>
      <c r="B91" s="1"/>
      <c r="C91" s="1"/>
      <c r="D91" s="1"/>
      <c r="E91" s="1"/>
      <c r="F91" s="18"/>
      <c r="G91" s="151"/>
      <c r="H91" s="18"/>
      <c r="I91" s="549" t="s">
        <v>260</v>
      </c>
      <c r="J91" s="550"/>
      <c r="K91" s="550"/>
      <c r="L91" s="551"/>
      <c r="M91" s="552">
        <f>SUM(N6:N90)</f>
        <v>191</v>
      </c>
      <c r="N91" s="553"/>
      <c r="O91" s="142"/>
      <c r="Q91" s="25"/>
    </row>
    <row r="92" spans="1:36" x14ac:dyDescent="0.25">
      <c r="A92" s="18"/>
      <c r="B92" s="1"/>
      <c r="C92" s="1"/>
      <c r="D92" s="1"/>
      <c r="E92" s="1"/>
      <c r="F92" s="18"/>
      <c r="G92" s="151"/>
      <c r="H92" s="18"/>
      <c r="I92" s="15"/>
      <c r="J92" s="17"/>
      <c r="K92" s="15"/>
      <c r="L92" s="16"/>
      <c r="M92" s="16"/>
      <c r="N92" s="17"/>
      <c r="O92" s="141"/>
      <c r="Q92" s="25"/>
    </row>
    <row r="93" spans="1:36" x14ac:dyDescent="0.25">
      <c r="A93" s="18"/>
      <c r="B93" s="1"/>
      <c r="C93" s="1"/>
      <c r="D93" s="1"/>
      <c r="E93" s="1"/>
      <c r="F93" s="18"/>
      <c r="G93" s="151"/>
      <c r="H93" s="18"/>
      <c r="I93" s="15"/>
      <c r="J93" s="17"/>
      <c r="K93" s="15"/>
      <c r="L93" s="16"/>
      <c r="M93" s="16"/>
      <c r="N93" s="17"/>
      <c r="O93" s="141"/>
      <c r="Q93" s="25"/>
    </row>
    <row r="94" spans="1:36" x14ac:dyDescent="0.25">
      <c r="A94" s="18"/>
      <c r="B94" s="1"/>
      <c r="C94" s="1"/>
      <c r="D94" s="1"/>
      <c r="E94" s="1"/>
      <c r="F94" s="18"/>
      <c r="G94" s="151"/>
      <c r="H94" s="18"/>
      <c r="I94" s="15"/>
      <c r="J94" s="17"/>
      <c r="K94" s="15"/>
      <c r="L94" s="16"/>
      <c r="M94" s="16"/>
      <c r="N94" s="17"/>
      <c r="O94" s="141"/>
      <c r="Q94" s="25"/>
    </row>
    <row r="95" spans="1:36" ht="15" customHeight="1" x14ac:dyDescent="0.25">
      <c r="A95" s="18"/>
      <c r="B95" s="1"/>
      <c r="C95" s="1"/>
      <c r="D95" s="1"/>
      <c r="E95" s="1"/>
      <c r="F95" s="18"/>
      <c r="G95" s="151"/>
      <c r="H95" s="18"/>
      <c r="I95" s="15"/>
      <c r="J95" s="17"/>
      <c r="K95" s="15"/>
      <c r="L95" s="16"/>
      <c r="M95" s="16"/>
      <c r="N95" s="17"/>
      <c r="O95" s="141"/>
      <c r="Q95" s="25"/>
    </row>
    <row r="96" spans="1:36" ht="15" customHeight="1" x14ac:dyDescent="0.25">
      <c r="A96" s="18"/>
      <c r="B96" s="1"/>
      <c r="C96" s="1"/>
      <c r="D96" s="1"/>
      <c r="E96" s="1"/>
      <c r="F96" s="18"/>
      <c r="G96" s="151"/>
      <c r="H96" s="18"/>
      <c r="I96" s="15"/>
      <c r="J96" s="17"/>
      <c r="K96" s="15"/>
      <c r="L96" s="16"/>
      <c r="M96" s="16"/>
      <c r="N96" s="17"/>
      <c r="O96" s="141"/>
      <c r="Q96" s="25"/>
    </row>
    <row r="97" spans="1:17" ht="15" customHeight="1" x14ac:dyDescent="0.25">
      <c r="A97" s="18"/>
      <c r="B97" s="1"/>
      <c r="C97" s="1"/>
      <c r="D97" s="1"/>
      <c r="E97" s="1"/>
      <c r="F97" s="18"/>
      <c r="G97" s="151"/>
      <c r="H97" s="18"/>
      <c r="I97" s="15"/>
      <c r="J97" s="17"/>
      <c r="K97" s="15"/>
      <c r="L97" s="16"/>
      <c r="M97" s="16"/>
      <c r="N97" s="17"/>
      <c r="O97" s="141"/>
      <c r="Q97" s="25"/>
    </row>
    <row r="98" spans="1:17" x14ac:dyDescent="0.25">
      <c r="A98" s="18"/>
      <c r="B98" s="1"/>
      <c r="C98" s="1"/>
      <c r="D98" s="1"/>
      <c r="E98" s="1"/>
      <c r="F98" s="18"/>
      <c r="G98" s="151"/>
      <c r="H98" s="18"/>
      <c r="I98" s="15"/>
      <c r="J98" s="17"/>
      <c r="K98" s="15"/>
      <c r="L98" s="16"/>
      <c r="M98" s="16"/>
      <c r="N98" s="17"/>
      <c r="O98" s="141"/>
      <c r="Q98" s="25"/>
    </row>
    <row r="99" spans="1:17" x14ac:dyDescent="0.25">
      <c r="A99" s="18"/>
      <c r="B99" s="1"/>
      <c r="C99" s="1"/>
      <c r="D99" s="1"/>
      <c r="E99" s="1"/>
      <c r="F99" s="18"/>
      <c r="G99" s="151"/>
      <c r="H99" s="18"/>
      <c r="I99" s="15"/>
      <c r="J99" s="17"/>
      <c r="K99" s="15"/>
      <c r="L99" s="16"/>
      <c r="M99" s="16"/>
      <c r="N99" s="17"/>
      <c r="O99" s="141"/>
      <c r="Q99" s="25"/>
    </row>
    <row r="100" spans="1:17" x14ac:dyDescent="0.25">
      <c r="A100" s="18"/>
      <c r="B100" s="1"/>
      <c r="C100" s="1"/>
      <c r="D100" s="1"/>
      <c r="E100" s="1"/>
      <c r="F100" s="18"/>
      <c r="G100" s="151"/>
      <c r="H100" s="18"/>
      <c r="I100" s="15"/>
      <c r="J100" s="17"/>
      <c r="K100" s="15"/>
      <c r="L100" s="16"/>
      <c r="M100" s="16"/>
      <c r="N100" s="17"/>
      <c r="O100" s="141"/>
      <c r="Q100" s="25"/>
    </row>
    <row r="101" spans="1:17" x14ac:dyDescent="0.25">
      <c r="A101" s="18"/>
      <c r="B101" s="1"/>
      <c r="C101" s="1"/>
      <c r="D101" s="1"/>
      <c r="E101" s="1"/>
      <c r="F101" s="18"/>
      <c r="G101" s="151"/>
      <c r="H101" s="18"/>
      <c r="I101" s="15"/>
      <c r="J101" s="17"/>
      <c r="K101" s="15"/>
      <c r="L101" s="16"/>
      <c r="M101" s="16"/>
      <c r="N101" s="17"/>
      <c r="O101" s="141"/>
      <c r="Q101" s="25"/>
    </row>
    <row r="102" spans="1:17" x14ac:dyDescent="0.25">
      <c r="A102" s="18"/>
      <c r="B102" s="1"/>
      <c r="C102" s="1"/>
      <c r="D102" s="1"/>
      <c r="E102" s="1"/>
      <c r="F102" s="18"/>
      <c r="G102" s="151"/>
      <c r="H102" s="18"/>
      <c r="I102" s="15"/>
      <c r="J102" s="17"/>
      <c r="K102" s="15"/>
      <c r="L102" s="16"/>
      <c r="M102" s="16"/>
      <c r="N102" s="17"/>
      <c r="O102" s="141"/>
      <c r="Q102" s="25"/>
    </row>
    <row r="103" spans="1:17" x14ac:dyDescent="0.25">
      <c r="A103" s="18"/>
      <c r="B103" s="1"/>
      <c r="C103" s="1"/>
      <c r="D103" s="1"/>
      <c r="E103" s="1"/>
      <c r="F103" s="18"/>
      <c r="G103" s="151"/>
      <c r="H103" s="18"/>
      <c r="I103" s="15"/>
      <c r="J103" s="17"/>
      <c r="K103" s="15"/>
      <c r="L103" s="16"/>
      <c r="M103" s="16"/>
      <c r="N103" s="17"/>
      <c r="O103" s="141"/>
      <c r="Q103" s="25"/>
    </row>
    <row r="104" spans="1:17" x14ac:dyDescent="0.25">
      <c r="A104" s="18"/>
      <c r="B104" s="1"/>
      <c r="C104" s="1"/>
      <c r="D104" s="1"/>
      <c r="E104" s="1"/>
      <c r="F104" s="18"/>
      <c r="G104" s="151"/>
      <c r="H104" s="18"/>
      <c r="I104" s="15"/>
      <c r="J104" s="17"/>
      <c r="K104" s="15"/>
      <c r="L104" s="16"/>
      <c r="M104" s="16"/>
      <c r="N104" s="17"/>
      <c r="O104" s="141"/>
      <c r="Q104" s="25"/>
    </row>
    <row r="105" spans="1:17" x14ac:dyDescent="0.25">
      <c r="A105" s="18"/>
      <c r="B105" s="1"/>
      <c r="C105" s="1"/>
      <c r="D105" s="1"/>
      <c r="E105" s="1"/>
      <c r="F105" s="18"/>
      <c r="G105" s="151"/>
      <c r="H105" s="18"/>
      <c r="I105" s="15"/>
      <c r="J105" s="17"/>
      <c r="K105" s="15"/>
      <c r="L105" s="16"/>
      <c r="M105" s="16"/>
      <c r="N105" s="17"/>
      <c r="O105" s="141"/>
      <c r="Q105" s="25"/>
    </row>
    <row r="106" spans="1:17" x14ac:dyDescent="0.25">
      <c r="A106" s="18"/>
      <c r="B106" s="1"/>
      <c r="C106" s="1"/>
      <c r="D106" s="1"/>
      <c r="E106" s="1"/>
      <c r="F106" s="18"/>
      <c r="G106" s="151"/>
      <c r="H106" s="18"/>
      <c r="I106" s="15"/>
      <c r="J106" s="17"/>
      <c r="K106" s="15"/>
      <c r="L106" s="16"/>
      <c r="M106" s="16"/>
      <c r="N106" s="17"/>
      <c r="O106" s="141"/>
      <c r="Q106" s="25"/>
    </row>
    <row r="107" spans="1:17" x14ac:dyDescent="0.25">
      <c r="A107" s="18"/>
      <c r="B107" s="1"/>
      <c r="C107" s="1"/>
      <c r="D107" s="1"/>
      <c r="E107" s="1"/>
      <c r="F107" s="18"/>
      <c r="G107" s="151"/>
      <c r="H107" s="18"/>
      <c r="I107" s="15"/>
      <c r="J107" s="17"/>
      <c r="K107" s="15"/>
      <c r="L107" s="16"/>
      <c r="M107" s="16"/>
      <c r="N107" s="17"/>
      <c r="O107" s="141"/>
      <c r="Q107" s="25"/>
    </row>
    <row r="108" spans="1:17" x14ac:dyDescent="0.25">
      <c r="A108" s="18"/>
      <c r="B108" s="1"/>
      <c r="C108" s="1"/>
      <c r="D108" s="1"/>
      <c r="E108" s="1"/>
      <c r="F108" s="18"/>
      <c r="G108" s="151"/>
      <c r="H108" s="18"/>
      <c r="I108" s="15"/>
      <c r="J108" s="17"/>
      <c r="K108" s="15"/>
      <c r="L108" s="16"/>
      <c r="M108" s="16"/>
      <c r="N108" s="17"/>
      <c r="O108" s="141"/>
      <c r="Q108" s="25"/>
    </row>
    <row r="109" spans="1:17" x14ac:dyDescent="0.25">
      <c r="A109" s="18"/>
      <c r="B109" s="1"/>
      <c r="C109" s="1"/>
      <c r="D109" s="1"/>
      <c r="E109" s="1"/>
      <c r="F109" s="18"/>
      <c r="G109" s="151"/>
      <c r="H109" s="18"/>
      <c r="I109" s="15"/>
      <c r="J109" s="17"/>
      <c r="K109" s="15"/>
      <c r="L109" s="16"/>
      <c r="M109" s="16"/>
      <c r="N109" s="17"/>
      <c r="O109" s="141"/>
      <c r="Q109" s="25"/>
    </row>
    <row r="110" spans="1:17" x14ac:dyDescent="0.25">
      <c r="A110" s="18"/>
      <c r="B110" s="1"/>
      <c r="C110" s="1"/>
      <c r="D110" s="1"/>
      <c r="E110" s="1"/>
      <c r="F110" s="18"/>
      <c r="G110" s="151"/>
      <c r="H110" s="18"/>
      <c r="I110" s="15"/>
      <c r="J110" s="17"/>
      <c r="K110" s="15"/>
      <c r="L110" s="16"/>
      <c r="M110" s="16"/>
      <c r="N110" s="17"/>
      <c r="O110" s="141"/>
      <c r="Q110" s="25"/>
    </row>
    <row r="111" spans="1:17" x14ac:dyDescent="0.25">
      <c r="A111" s="18"/>
      <c r="B111" s="1"/>
      <c r="C111" s="1"/>
      <c r="D111" s="1"/>
      <c r="E111" s="1"/>
      <c r="F111" s="18"/>
      <c r="G111" s="151"/>
      <c r="H111" s="18"/>
      <c r="I111" s="15"/>
      <c r="J111" s="17"/>
      <c r="K111" s="15"/>
      <c r="L111" s="16"/>
      <c r="M111" s="16"/>
      <c r="N111" s="17"/>
      <c r="O111" s="141"/>
      <c r="Q111" s="25"/>
    </row>
    <row r="112" spans="1:17" x14ac:dyDescent="0.25">
      <c r="A112" s="18"/>
      <c r="B112" s="1"/>
      <c r="C112" s="1"/>
      <c r="D112" s="1"/>
      <c r="E112" s="1"/>
      <c r="F112" s="18"/>
      <c r="G112" s="151"/>
      <c r="H112" s="18"/>
      <c r="I112" s="15"/>
      <c r="J112" s="17"/>
      <c r="K112" s="15"/>
      <c r="L112" s="16"/>
      <c r="M112" s="16"/>
      <c r="N112" s="17"/>
      <c r="O112" s="141"/>
      <c r="Q112" s="25"/>
    </row>
    <row r="113" spans="1:17" x14ac:dyDescent="0.25">
      <c r="A113" s="18"/>
      <c r="B113" s="1"/>
      <c r="C113" s="1"/>
      <c r="D113" s="1"/>
      <c r="E113" s="1"/>
      <c r="F113" s="18"/>
      <c r="G113" s="151"/>
      <c r="H113" s="18"/>
      <c r="I113" s="15"/>
      <c r="J113" s="17"/>
      <c r="K113" s="15"/>
      <c r="L113" s="16"/>
      <c r="M113" s="16"/>
      <c r="N113" s="17"/>
      <c r="O113" s="141"/>
      <c r="Q113" s="25"/>
    </row>
    <row r="114" spans="1:17" x14ac:dyDescent="0.25">
      <c r="A114" s="18"/>
      <c r="B114" s="1"/>
      <c r="C114" s="1"/>
      <c r="D114" s="1"/>
      <c r="E114" s="1"/>
      <c r="F114" s="18"/>
      <c r="G114" s="151"/>
      <c r="H114" s="18"/>
      <c r="I114" s="15"/>
      <c r="J114" s="17"/>
      <c r="K114" s="15"/>
      <c r="L114" s="16"/>
      <c r="M114" s="16"/>
      <c r="N114" s="17"/>
      <c r="O114" s="141"/>
      <c r="Q114" s="25"/>
    </row>
    <row r="115" spans="1:17" x14ac:dyDescent="0.25">
      <c r="A115" s="18"/>
      <c r="B115" s="1"/>
      <c r="C115" s="1"/>
      <c r="D115" s="1"/>
      <c r="E115" s="1"/>
      <c r="F115" s="18"/>
      <c r="G115" s="151"/>
      <c r="H115" s="18"/>
      <c r="I115" s="15"/>
      <c r="J115" s="17"/>
      <c r="K115" s="15"/>
      <c r="L115" s="16"/>
      <c r="M115" s="16"/>
      <c r="N115" s="17"/>
      <c r="O115" s="141"/>
      <c r="Q115" s="25"/>
    </row>
    <row r="116" spans="1:17" x14ac:dyDescent="0.25">
      <c r="A116" s="18"/>
      <c r="B116" s="1"/>
      <c r="C116" s="1"/>
      <c r="D116" s="1"/>
      <c r="E116" s="1"/>
      <c r="F116" s="18"/>
      <c r="G116" s="151"/>
      <c r="H116" s="18"/>
      <c r="I116" s="15"/>
      <c r="J116" s="17"/>
      <c r="K116" s="15"/>
      <c r="L116" s="16"/>
      <c r="M116" s="16"/>
      <c r="N116" s="17"/>
      <c r="O116" s="141"/>
      <c r="Q116" s="25"/>
    </row>
    <row r="117" spans="1:17" x14ac:dyDescent="0.25">
      <c r="A117" s="18"/>
      <c r="B117" s="1"/>
      <c r="C117" s="1"/>
      <c r="D117" s="1"/>
      <c r="E117" s="1"/>
      <c r="F117" s="18"/>
      <c r="G117" s="151"/>
      <c r="H117" s="18"/>
      <c r="I117" s="15"/>
      <c r="J117" s="17"/>
      <c r="K117" s="15"/>
      <c r="L117" s="16"/>
      <c r="M117" s="16"/>
      <c r="N117" s="17"/>
      <c r="O117" s="141"/>
      <c r="Q117" s="25"/>
    </row>
    <row r="118" spans="1:17" x14ac:dyDescent="0.25">
      <c r="A118" s="18"/>
      <c r="B118" s="1"/>
      <c r="C118" s="1"/>
      <c r="D118" s="1"/>
      <c r="E118" s="1"/>
      <c r="F118" s="18"/>
      <c r="G118" s="151"/>
      <c r="H118" s="18"/>
      <c r="I118" s="15"/>
      <c r="J118" s="17"/>
      <c r="K118" s="15"/>
      <c r="L118" s="16"/>
      <c r="M118" s="16"/>
      <c r="N118" s="17"/>
      <c r="O118" s="141"/>
      <c r="Q118" s="25"/>
    </row>
    <row r="119" spans="1:17" x14ac:dyDescent="0.25">
      <c r="A119" s="18"/>
      <c r="B119" s="1"/>
      <c r="C119" s="1"/>
      <c r="D119" s="1"/>
      <c r="E119" s="1"/>
      <c r="F119" s="18"/>
      <c r="G119" s="151"/>
      <c r="H119" s="18"/>
      <c r="I119" s="15"/>
      <c r="J119" s="17"/>
      <c r="K119" s="15"/>
      <c r="L119" s="16"/>
      <c r="M119" s="16"/>
      <c r="N119" s="17"/>
      <c r="O119" s="141"/>
      <c r="Q119" s="25"/>
    </row>
    <row r="120" spans="1:17" x14ac:dyDescent="0.25">
      <c r="A120" s="18"/>
      <c r="B120" s="1"/>
      <c r="C120" s="1"/>
      <c r="D120" s="1"/>
      <c r="E120" s="1"/>
      <c r="F120" s="18"/>
      <c r="G120" s="151"/>
      <c r="H120" s="18"/>
      <c r="I120" s="15"/>
      <c r="J120" s="17"/>
      <c r="K120" s="15"/>
      <c r="L120" s="16"/>
      <c r="M120" s="16"/>
      <c r="N120" s="17"/>
      <c r="O120" s="141"/>
      <c r="Q120" s="25"/>
    </row>
    <row r="121" spans="1:17" x14ac:dyDescent="0.25">
      <c r="A121" s="18"/>
      <c r="B121" s="1"/>
      <c r="C121" s="1"/>
      <c r="D121" s="1"/>
      <c r="E121" s="1"/>
      <c r="F121" s="18"/>
      <c r="G121" s="151"/>
      <c r="H121" s="18"/>
      <c r="I121" s="15"/>
      <c r="J121" s="17"/>
      <c r="K121" s="15"/>
      <c r="L121" s="16"/>
      <c r="M121" s="16"/>
      <c r="N121" s="17"/>
      <c r="O121" s="141"/>
      <c r="Q121" s="25"/>
    </row>
    <row r="122" spans="1:17" x14ac:dyDescent="0.25">
      <c r="A122" s="18"/>
      <c r="B122" s="1"/>
      <c r="C122" s="1"/>
      <c r="D122" s="1"/>
      <c r="E122" s="1"/>
      <c r="F122" s="18"/>
      <c r="G122" s="151"/>
      <c r="H122" s="18"/>
      <c r="I122" s="15"/>
      <c r="J122" s="17"/>
      <c r="K122" s="15"/>
      <c r="L122" s="16"/>
      <c r="M122" s="16"/>
      <c r="N122" s="17"/>
      <c r="O122" s="141"/>
      <c r="Q122" s="25"/>
    </row>
    <row r="123" spans="1:17" x14ac:dyDescent="0.25">
      <c r="A123" s="18"/>
      <c r="B123" s="1"/>
      <c r="C123" s="1"/>
      <c r="D123" s="1"/>
      <c r="E123" s="1"/>
      <c r="F123" s="18"/>
      <c r="G123" s="151"/>
      <c r="H123" s="18"/>
      <c r="I123" s="15"/>
      <c r="J123" s="17"/>
      <c r="K123" s="15"/>
      <c r="L123" s="16"/>
      <c r="M123" s="16"/>
      <c r="N123" s="17"/>
      <c r="O123" s="141"/>
      <c r="Q123" s="25"/>
    </row>
    <row r="124" spans="1:17" x14ac:dyDescent="0.25">
      <c r="A124" s="18"/>
      <c r="B124" s="1"/>
      <c r="C124" s="1"/>
      <c r="D124" s="1"/>
      <c r="E124" s="1"/>
      <c r="F124" s="18"/>
      <c r="G124" s="151"/>
      <c r="H124" s="18"/>
      <c r="I124" s="15"/>
      <c r="J124" s="17"/>
      <c r="K124" s="15"/>
      <c r="L124" s="16"/>
      <c r="M124" s="16"/>
      <c r="N124" s="17"/>
      <c r="O124" s="141"/>
      <c r="Q124" s="25"/>
    </row>
    <row r="125" spans="1:17" x14ac:dyDescent="0.25">
      <c r="A125" s="18"/>
      <c r="B125" s="1"/>
      <c r="C125" s="1"/>
      <c r="D125" s="1"/>
      <c r="E125" s="1"/>
      <c r="F125" s="18"/>
      <c r="G125" s="151"/>
      <c r="H125" s="18"/>
      <c r="I125" s="15"/>
      <c r="J125" s="17"/>
      <c r="K125" s="15"/>
      <c r="L125" s="16"/>
      <c r="M125" s="16"/>
      <c r="N125" s="17"/>
      <c r="O125" s="141"/>
      <c r="Q125" s="25"/>
    </row>
    <row r="126" spans="1:17" x14ac:dyDescent="0.25">
      <c r="A126" s="18"/>
      <c r="B126" s="1"/>
      <c r="C126" s="1"/>
      <c r="D126" s="1"/>
      <c r="E126" s="1"/>
      <c r="F126" s="18"/>
      <c r="G126" s="151"/>
      <c r="H126" s="18"/>
      <c r="I126" s="15"/>
      <c r="J126" s="17"/>
      <c r="K126" s="15"/>
      <c r="L126" s="16"/>
      <c r="M126" s="16"/>
      <c r="N126" s="17"/>
      <c r="O126" s="141"/>
      <c r="Q126" s="25"/>
    </row>
    <row r="127" spans="1:17" x14ac:dyDescent="0.25">
      <c r="A127" s="18"/>
      <c r="B127" s="1"/>
      <c r="C127" s="1"/>
      <c r="D127" s="1"/>
      <c r="E127" s="1"/>
      <c r="F127" s="18"/>
      <c r="G127" s="151"/>
      <c r="H127" s="18"/>
      <c r="I127" s="15"/>
      <c r="J127" s="17"/>
      <c r="K127" s="15"/>
      <c r="L127" s="16"/>
      <c r="M127" s="16"/>
      <c r="N127" s="17"/>
      <c r="O127" s="141"/>
      <c r="Q127" s="25"/>
    </row>
    <row r="128" spans="1:17" x14ac:dyDescent="0.25">
      <c r="A128" s="18"/>
      <c r="B128" s="1"/>
      <c r="C128" s="1"/>
      <c r="D128" s="1"/>
      <c r="E128" s="1"/>
      <c r="F128" s="18"/>
      <c r="G128" s="151"/>
      <c r="H128" s="18"/>
      <c r="I128" s="15"/>
      <c r="J128" s="17"/>
      <c r="K128" s="15"/>
      <c r="L128" s="16"/>
      <c r="M128" s="16"/>
      <c r="N128" s="17"/>
      <c r="O128" s="141"/>
      <c r="Q128" s="25"/>
    </row>
    <row r="129" spans="1:17" x14ac:dyDescent="0.25">
      <c r="A129" s="18"/>
      <c r="B129" s="1"/>
      <c r="C129" s="1"/>
      <c r="D129" s="1"/>
      <c r="E129" s="1"/>
      <c r="F129" s="18"/>
      <c r="G129" s="151"/>
      <c r="H129" s="18"/>
      <c r="I129" s="15"/>
      <c r="J129" s="17"/>
      <c r="K129" s="15"/>
      <c r="L129" s="16"/>
      <c r="M129" s="16"/>
      <c r="N129" s="17"/>
      <c r="O129" s="141"/>
      <c r="Q129" s="25"/>
    </row>
    <row r="130" spans="1:17" x14ac:dyDescent="0.25">
      <c r="A130" s="18"/>
      <c r="B130" s="1"/>
      <c r="C130" s="1"/>
      <c r="D130" s="1"/>
      <c r="E130" s="1"/>
      <c r="F130" s="18"/>
      <c r="G130" s="151"/>
      <c r="H130" s="18"/>
      <c r="I130" s="15"/>
      <c r="J130" s="17"/>
      <c r="K130" s="15"/>
      <c r="L130" s="16"/>
      <c r="M130" s="16"/>
      <c r="N130" s="17"/>
      <c r="O130" s="141"/>
      <c r="Q130" s="25"/>
    </row>
    <row r="131" spans="1:17" x14ac:dyDescent="0.25">
      <c r="A131" s="18"/>
      <c r="B131" s="1"/>
      <c r="C131" s="1"/>
      <c r="D131" s="1"/>
      <c r="E131" s="1"/>
      <c r="F131" s="18"/>
      <c r="G131" s="151"/>
      <c r="H131" s="18"/>
      <c r="I131" s="15"/>
      <c r="J131" s="17"/>
      <c r="K131" s="15"/>
      <c r="L131" s="16"/>
      <c r="M131" s="16"/>
      <c r="N131" s="17"/>
      <c r="O131" s="141"/>
      <c r="Q131" s="25"/>
    </row>
    <row r="132" spans="1:17" x14ac:dyDescent="0.25">
      <c r="A132" s="18"/>
      <c r="B132" s="1"/>
      <c r="C132" s="1"/>
      <c r="D132" s="1"/>
      <c r="E132" s="1"/>
      <c r="F132" s="18"/>
      <c r="G132" s="151"/>
      <c r="H132" s="18"/>
      <c r="I132" s="15"/>
      <c r="J132" s="17"/>
      <c r="K132" s="15"/>
      <c r="L132" s="16"/>
      <c r="M132" s="16"/>
      <c r="N132" s="17"/>
      <c r="O132" s="141"/>
      <c r="Q132" s="25"/>
    </row>
    <row r="133" spans="1:17" x14ac:dyDescent="0.25">
      <c r="A133" s="18"/>
      <c r="B133" s="1"/>
      <c r="C133" s="1"/>
      <c r="D133" s="1"/>
      <c r="E133" s="1"/>
      <c r="F133" s="18"/>
      <c r="G133" s="151"/>
      <c r="H133" s="18"/>
      <c r="I133" s="15"/>
      <c r="J133" s="17"/>
      <c r="K133" s="15"/>
      <c r="L133" s="16"/>
      <c r="M133" s="16"/>
      <c r="N133" s="17"/>
      <c r="O133" s="141"/>
      <c r="Q133" s="25"/>
    </row>
    <row r="134" spans="1:17" x14ac:dyDescent="0.25">
      <c r="A134" s="18"/>
      <c r="B134" s="1"/>
      <c r="C134" s="1"/>
      <c r="D134" s="1"/>
      <c r="E134" s="1"/>
      <c r="F134" s="18"/>
      <c r="G134" s="151"/>
      <c r="H134" s="18"/>
      <c r="I134" s="15"/>
      <c r="J134" s="17"/>
      <c r="K134" s="15"/>
      <c r="L134" s="16"/>
      <c r="M134" s="16"/>
      <c r="N134" s="17"/>
      <c r="O134" s="141"/>
      <c r="Q134" s="25"/>
    </row>
    <row r="135" spans="1:17" x14ac:dyDescent="0.25">
      <c r="A135" s="18"/>
      <c r="B135" s="1"/>
      <c r="C135" s="1"/>
      <c r="D135" s="1"/>
      <c r="E135" s="1"/>
      <c r="F135" s="18"/>
      <c r="G135" s="151"/>
      <c r="H135" s="18"/>
      <c r="I135" s="15"/>
      <c r="J135" s="17"/>
      <c r="K135" s="15"/>
      <c r="L135" s="16"/>
      <c r="M135" s="16"/>
      <c r="N135" s="17"/>
      <c r="O135" s="141"/>
      <c r="Q135" s="25"/>
    </row>
    <row r="136" spans="1:17" x14ac:dyDescent="0.25">
      <c r="A136" s="18"/>
      <c r="B136" s="1"/>
      <c r="C136" s="1"/>
      <c r="D136" s="1"/>
      <c r="E136" s="1"/>
      <c r="F136" s="18"/>
      <c r="G136" s="151"/>
      <c r="H136" s="18"/>
      <c r="I136" s="15"/>
      <c r="J136" s="17"/>
      <c r="K136" s="15"/>
      <c r="L136" s="16"/>
      <c r="M136" s="16"/>
      <c r="N136" s="17"/>
      <c r="O136" s="141"/>
      <c r="Q136" s="25"/>
    </row>
    <row r="137" spans="1:17" x14ac:dyDescent="0.25">
      <c r="A137" s="18"/>
      <c r="B137" s="1"/>
      <c r="C137" s="1"/>
      <c r="D137" s="1"/>
      <c r="E137" s="1"/>
      <c r="F137" s="18"/>
      <c r="G137" s="151"/>
      <c r="H137" s="18"/>
      <c r="I137" s="15"/>
      <c r="J137" s="17"/>
      <c r="K137" s="15"/>
      <c r="L137" s="16"/>
      <c r="M137" s="16"/>
      <c r="N137" s="17"/>
      <c r="O137" s="141"/>
      <c r="Q137" s="25"/>
    </row>
    <row r="138" spans="1:17" x14ac:dyDescent="0.25">
      <c r="A138" s="18"/>
      <c r="B138" s="1"/>
      <c r="C138" s="1"/>
      <c r="D138" s="1"/>
      <c r="E138" s="1"/>
      <c r="F138" s="18"/>
      <c r="G138" s="151"/>
      <c r="H138" s="18"/>
      <c r="I138" s="15"/>
      <c r="J138" s="17"/>
      <c r="K138" s="15"/>
      <c r="L138" s="16"/>
      <c r="M138" s="16"/>
      <c r="N138" s="17"/>
      <c r="O138" s="141"/>
      <c r="Q138" s="25"/>
    </row>
    <row r="139" spans="1:17" x14ac:dyDescent="0.25">
      <c r="A139" s="18"/>
      <c r="B139" s="1"/>
      <c r="C139" s="1"/>
      <c r="D139" s="1"/>
      <c r="E139" s="1"/>
      <c r="F139" s="18"/>
      <c r="G139" s="151"/>
      <c r="H139" s="18"/>
      <c r="I139" s="15"/>
      <c r="J139" s="17"/>
      <c r="K139" s="15"/>
      <c r="L139" s="16"/>
      <c r="M139" s="16"/>
      <c r="N139" s="17"/>
      <c r="O139" s="141"/>
      <c r="Q139" s="25"/>
    </row>
  </sheetData>
  <sheetProtection selectLockedCells="1" selectUnlockedCells="1"/>
  <protectedRanges>
    <protectedRange sqref="H6:H30 H32:H90" name="Range1_5"/>
    <protectedRange sqref="K74:K90" name="Range2"/>
    <protectedRange sqref="K56:K63" name="Range2_5"/>
    <protectedRange sqref="K34:K45" name="Range2_6"/>
    <protectedRange sqref="K16:K23 H31" name="Range2_7"/>
  </protectedRanges>
  <mergeCells count="55">
    <mergeCell ref="I91:L91"/>
    <mergeCell ref="M91:N91"/>
    <mergeCell ref="A19:E19"/>
    <mergeCell ref="A21:E21"/>
    <mergeCell ref="A23:E23"/>
    <mergeCell ref="L84:N84"/>
    <mergeCell ref="L86:N89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L36:N36"/>
    <mergeCell ref="B86:C86"/>
    <mergeCell ref="F6:F15"/>
    <mergeCell ref="F24:F33"/>
    <mergeCell ref="F46:F55"/>
    <mergeCell ref="F64:F73"/>
    <mergeCell ref="A85:E85"/>
    <mergeCell ref="L58:N58"/>
    <mergeCell ref="L60:N60"/>
    <mergeCell ref="L62:N62"/>
    <mergeCell ref="A35:E35"/>
    <mergeCell ref="A37:E37"/>
    <mergeCell ref="A39:E39"/>
    <mergeCell ref="A41:E41"/>
    <mergeCell ref="A43:E43"/>
    <mergeCell ref="A17:E17"/>
    <mergeCell ref="L16:N16"/>
    <mergeCell ref="L18:N18"/>
    <mergeCell ref="L20:N20"/>
    <mergeCell ref="L22:N22"/>
    <mergeCell ref="L34:N34"/>
    <mergeCell ref="L38:N38"/>
    <mergeCell ref="L40:N40"/>
    <mergeCell ref="L42:N42"/>
    <mergeCell ref="A1:H1"/>
    <mergeCell ref="L1:N1"/>
    <mergeCell ref="C2:H2"/>
    <mergeCell ref="L2:N2"/>
    <mergeCell ref="AA2:AH2"/>
    <mergeCell ref="A2:B2"/>
    <mergeCell ref="L80:N80"/>
    <mergeCell ref="L82:N82"/>
    <mergeCell ref="L44:N44"/>
    <mergeCell ref="L56:N56"/>
    <mergeCell ref="L74:N74"/>
    <mergeCell ref="L76:N76"/>
    <mergeCell ref="L78:N78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J139"/>
  <sheetViews>
    <sheetView workbookViewId="0">
      <pane ySplit="5" topLeftCell="A76" activePane="bottomLeft" state="frozen"/>
      <selection pane="bottomLeft" activeCell="O79" sqref="O79"/>
    </sheetView>
  </sheetViews>
  <sheetFormatPr defaultColWidth="8.88671875" defaultRowHeight="13.2" x14ac:dyDescent="0.25"/>
  <cols>
    <col min="1" max="1" width="3.6640625" style="10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0" customWidth="1"/>
    <col min="7" max="7" width="10.44140625" style="153" bestFit="1" customWidth="1"/>
    <col min="8" max="8" width="24.44140625" style="10" customWidth="1"/>
    <col min="9" max="9" width="4.33203125" style="11" customWidth="1"/>
    <col min="10" max="10" width="10.44140625" style="51" bestFit="1" customWidth="1"/>
    <col min="11" max="11" width="24.44140625" style="11" customWidth="1"/>
    <col min="12" max="13" width="8.44140625" style="32" customWidth="1"/>
    <col min="14" max="14" width="8.88671875" style="51"/>
    <col min="15" max="15" width="8.88671875" style="144"/>
    <col min="16" max="16" width="10.33203125" style="140" bestFit="1" customWidth="1"/>
    <col min="17" max="17" width="33.88671875" style="27" customWidth="1"/>
    <col min="18" max="34" width="9.109375" hidden="1" customWidth="1"/>
    <col min="35" max="35" width="41.109375" hidden="1" customWidth="1"/>
    <col min="36" max="36" width="8.88671875" style="10"/>
  </cols>
  <sheetData>
    <row r="1" spans="1:36" ht="29.25" customHeight="1" x14ac:dyDescent="0.5">
      <c r="A1" s="537" t="s">
        <v>75</v>
      </c>
      <c r="B1" s="537"/>
      <c r="C1" s="537"/>
      <c r="D1" s="537"/>
      <c r="E1" s="537"/>
      <c r="F1" s="537"/>
      <c r="G1" s="537"/>
      <c r="H1" s="537"/>
      <c r="K1" s="66" t="s">
        <v>122</v>
      </c>
      <c r="L1" s="538" t="s">
        <v>178</v>
      </c>
      <c r="M1" s="538"/>
      <c r="N1" s="538"/>
      <c r="O1" s="157"/>
    </row>
    <row r="2" spans="1:36" s="12" customFormat="1" ht="17.399999999999999" x14ac:dyDescent="0.3">
      <c r="A2" s="541" t="s">
        <v>1</v>
      </c>
      <c r="B2" s="541"/>
      <c r="C2" s="539" t="s">
        <v>1997</v>
      </c>
      <c r="D2" s="539"/>
      <c r="E2" s="539"/>
      <c r="F2" s="539"/>
      <c r="G2" s="539"/>
      <c r="H2" s="539"/>
      <c r="J2" s="14"/>
      <c r="K2" s="66" t="s">
        <v>2</v>
      </c>
      <c r="L2" s="540" t="s">
        <v>1745</v>
      </c>
      <c r="M2" s="540"/>
      <c r="N2" s="540"/>
      <c r="O2" s="156"/>
      <c r="P2" s="139"/>
      <c r="Q2" s="53"/>
      <c r="AA2" s="528" t="s">
        <v>283</v>
      </c>
      <c r="AB2" s="528"/>
      <c r="AC2" s="528"/>
      <c r="AD2" s="528"/>
      <c r="AE2" s="528"/>
      <c r="AF2" s="528"/>
      <c r="AG2" s="528"/>
      <c r="AH2" s="528"/>
      <c r="AJ2" s="35"/>
    </row>
    <row r="3" spans="1:36" s="12" customFormat="1" ht="6" customHeight="1" x14ac:dyDescent="0.3">
      <c r="A3" s="34"/>
      <c r="B3" s="34"/>
      <c r="C3" s="34"/>
      <c r="D3" s="52"/>
      <c r="E3" s="52"/>
      <c r="F3" s="52"/>
      <c r="G3" s="152"/>
      <c r="H3" s="52"/>
      <c r="J3" s="14"/>
      <c r="L3" s="13"/>
      <c r="M3" s="13"/>
      <c r="N3" s="14"/>
      <c r="O3" s="143"/>
      <c r="P3" s="139"/>
      <c r="Q3" s="53"/>
      <c r="AJ3" s="35"/>
    </row>
    <row r="4" spans="1:36" s="59" customFormat="1" ht="10.199999999999999" x14ac:dyDescent="0.2">
      <c r="A4" s="59" t="s">
        <v>271</v>
      </c>
      <c r="B4" s="59" t="s">
        <v>272</v>
      </c>
      <c r="C4" s="59" t="s">
        <v>273</v>
      </c>
      <c r="D4" s="59" t="s">
        <v>274</v>
      </c>
      <c r="E4" s="59" t="s">
        <v>275</v>
      </c>
      <c r="G4" s="62" t="s">
        <v>285</v>
      </c>
      <c r="H4" s="59" t="s">
        <v>1748</v>
      </c>
      <c r="I4" s="60"/>
      <c r="J4" s="62" t="s">
        <v>285</v>
      </c>
      <c r="K4" s="59" t="s">
        <v>1748</v>
      </c>
      <c r="L4" s="61" t="s">
        <v>15</v>
      </c>
      <c r="M4" s="61" t="s">
        <v>280</v>
      </c>
      <c r="N4" s="62" t="s">
        <v>16</v>
      </c>
      <c r="O4" s="63" t="s">
        <v>172</v>
      </c>
      <c r="P4" s="64" t="s">
        <v>174</v>
      </c>
      <c r="Q4" s="65" t="s">
        <v>173</v>
      </c>
      <c r="R4" s="59" t="s">
        <v>285</v>
      </c>
      <c r="S4" s="59" t="s">
        <v>269</v>
      </c>
      <c r="T4" s="59" t="s">
        <v>270</v>
      </c>
      <c r="U4" s="59" t="s">
        <v>848</v>
      </c>
      <c r="V4" s="59" t="s">
        <v>850</v>
      </c>
      <c r="W4" s="59" t="s">
        <v>851</v>
      </c>
      <c r="X4" s="59" t="s">
        <v>852</v>
      </c>
      <c r="Y4" s="59" t="s">
        <v>853</v>
      </c>
      <c r="Z4" s="59" t="s">
        <v>854</v>
      </c>
      <c r="AA4" s="59" t="s">
        <v>276</v>
      </c>
      <c r="AB4" s="59" t="s">
        <v>277</v>
      </c>
      <c r="AC4" s="59" t="s">
        <v>278</v>
      </c>
      <c r="AD4" s="59" t="s">
        <v>144</v>
      </c>
      <c r="AE4" s="59" t="s">
        <v>279</v>
      </c>
      <c r="AF4" s="59" t="s">
        <v>280</v>
      </c>
      <c r="AG4" s="59" t="s">
        <v>281</v>
      </c>
      <c r="AH4" s="59" t="s">
        <v>282</v>
      </c>
      <c r="AI4" s="59" t="s">
        <v>855</v>
      </c>
      <c r="AJ4" s="59" t="s">
        <v>280</v>
      </c>
    </row>
    <row r="5" spans="1:36" s="59" customFormat="1" ht="5.25" customHeight="1" x14ac:dyDescent="0.2">
      <c r="G5" s="62"/>
      <c r="I5" s="60"/>
      <c r="J5" s="62"/>
      <c r="K5" s="60"/>
      <c r="L5" s="61"/>
      <c r="M5" s="61"/>
      <c r="N5" s="62"/>
      <c r="O5" s="63"/>
      <c r="P5" s="64"/>
      <c r="Q5" s="65"/>
    </row>
    <row r="6" spans="1:36" ht="19.5" customHeight="1" x14ac:dyDescent="0.25">
      <c r="A6" s="33">
        <v>1</v>
      </c>
      <c r="B6" s="49" t="s">
        <v>243</v>
      </c>
      <c r="C6" s="49" t="s">
        <v>84</v>
      </c>
      <c r="D6" s="49" t="s">
        <v>252</v>
      </c>
      <c r="E6" s="50" t="s">
        <v>248</v>
      </c>
      <c r="F6" s="547"/>
      <c r="G6" s="469">
        <v>1409788</v>
      </c>
      <c r="H6" s="470" t="s">
        <v>1875</v>
      </c>
      <c r="I6" s="571"/>
      <c r="J6" s="572"/>
      <c r="K6" s="572"/>
      <c r="L6" s="46">
        <f>'Moors League'!G9</f>
        <v>5</v>
      </c>
      <c r="M6" s="183">
        <f>'Moors League'!H9</f>
        <v>3528</v>
      </c>
      <c r="N6" s="183">
        <f>'Moors League'!I9</f>
        <v>2</v>
      </c>
      <c r="O6" s="56"/>
      <c r="P6" s="138"/>
      <c r="Q6" s="58" t="s">
        <v>1998</v>
      </c>
      <c r="R6">
        <f t="shared" ref="R6:R11" si="0">G6</f>
        <v>1409788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003528</v>
      </c>
      <c r="AG6" t="s">
        <v>955</v>
      </c>
      <c r="AH6" t="s">
        <v>284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184">
        <v>2</v>
      </c>
      <c r="B7" s="185" t="s">
        <v>244</v>
      </c>
      <c r="C7" s="185" t="s">
        <v>84</v>
      </c>
      <c r="D7" s="185" t="s">
        <v>252</v>
      </c>
      <c r="E7" s="186" t="s">
        <v>248</v>
      </c>
      <c r="F7" s="547"/>
      <c r="G7" s="469">
        <v>1267242</v>
      </c>
      <c r="H7" s="470" t="s">
        <v>1876</v>
      </c>
      <c r="I7" s="571"/>
      <c r="J7" s="572"/>
      <c r="K7" s="572"/>
      <c r="L7" s="46">
        <f>'Moors League'!G10</f>
        <v>1</v>
      </c>
      <c r="M7" s="183">
        <f>'Moors League'!H10</f>
        <v>2937</v>
      </c>
      <c r="N7" s="183">
        <f>'Moors League'!I10</f>
        <v>6</v>
      </c>
      <c r="O7" s="56"/>
      <c r="P7" s="138"/>
      <c r="Q7" s="58" t="s">
        <v>1998</v>
      </c>
      <c r="R7">
        <f t="shared" si="0"/>
        <v>1267242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002937</v>
      </c>
      <c r="AG7" t="s">
        <v>955</v>
      </c>
      <c r="AH7" t="s">
        <v>284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184">
        <v>3</v>
      </c>
      <c r="B8" s="185" t="s">
        <v>243</v>
      </c>
      <c r="C8" s="187" t="s">
        <v>242</v>
      </c>
      <c r="D8" s="185" t="s">
        <v>252</v>
      </c>
      <c r="E8" s="186" t="s">
        <v>249</v>
      </c>
      <c r="F8" s="547"/>
      <c r="G8" s="469">
        <v>1652845</v>
      </c>
      <c r="H8" s="470" t="s">
        <v>1877</v>
      </c>
      <c r="I8" s="571"/>
      <c r="J8" s="572"/>
      <c r="K8" s="572"/>
      <c r="L8" s="46">
        <f>'Moors League'!G11</f>
        <v>2</v>
      </c>
      <c r="M8" s="183">
        <f>'Moors League'!H11</f>
        <v>3906</v>
      </c>
      <c r="N8" s="183">
        <f>'Moors League'!I11</f>
        <v>5</v>
      </c>
      <c r="O8" s="56"/>
      <c r="P8" s="138"/>
      <c r="Q8" s="58" t="s">
        <v>1998</v>
      </c>
      <c r="R8">
        <f t="shared" si="0"/>
        <v>1652845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003906</v>
      </c>
      <c r="AG8" t="s">
        <v>975</v>
      </c>
      <c r="AH8" t="s">
        <v>284</v>
      </c>
      <c r="AI8" t="e">
        <f t="shared" si="9"/>
        <v>#REF!</v>
      </c>
    </row>
    <row r="9" spans="1:36" ht="19.5" customHeight="1" x14ac:dyDescent="0.25">
      <c r="A9" s="184">
        <v>4</v>
      </c>
      <c r="B9" s="185" t="s">
        <v>244</v>
      </c>
      <c r="C9" s="185" t="s">
        <v>242</v>
      </c>
      <c r="D9" s="185" t="s">
        <v>252</v>
      </c>
      <c r="E9" s="186" t="s">
        <v>249</v>
      </c>
      <c r="F9" s="547"/>
      <c r="G9" s="469">
        <v>1608819</v>
      </c>
      <c r="H9" s="470" t="s">
        <v>1878</v>
      </c>
      <c r="I9" s="571"/>
      <c r="J9" s="572"/>
      <c r="K9" s="572"/>
      <c r="L9" s="46">
        <f>'Moors League'!G12</f>
        <v>3</v>
      </c>
      <c r="M9" s="183">
        <f>'Moors League'!H12</f>
        <v>3607</v>
      </c>
      <c r="N9" s="183">
        <f>'Moors League'!I12</f>
        <v>4</v>
      </c>
      <c r="O9" s="56"/>
      <c r="P9" s="138"/>
      <c r="Q9" s="58" t="s">
        <v>1998</v>
      </c>
      <c r="R9">
        <f t="shared" si="0"/>
        <v>1608819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003607</v>
      </c>
      <c r="AG9" t="s">
        <v>975</v>
      </c>
      <c r="AH9" t="s">
        <v>284</v>
      </c>
      <c r="AI9" t="e">
        <f t="shared" si="9"/>
        <v>#REF!</v>
      </c>
    </row>
    <row r="10" spans="1:36" ht="19.5" customHeight="1" x14ac:dyDescent="0.25">
      <c r="A10" s="184">
        <v>5</v>
      </c>
      <c r="B10" s="185" t="s">
        <v>243</v>
      </c>
      <c r="C10" s="185" t="s">
        <v>245</v>
      </c>
      <c r="D10" s="185" t="s">
        <v>252</v>
      </c>
      <c r="E10" s="186" t="s">
        <v>250</v>
      </c>
      <c r="F10" s="547"/>
      <c r="G10" s="469">
        <v>1507985</v>
      </c>
      <c r="H10" s="470" t="s">
        <v>1879</v>
      </c>
      <c r="I10" s="571"/>
      <c r="J10" s="572"/>
      <c r="K10" s="572"/>
      <c r="L10" s="46">
        <f>'Moors League'!G13</f>
        <v>1</v>
      </c>
      <c r="M10" s="183">
        <f>'Moors League'!H13</f>
        <v>3723</v>
      </c>
      <c r="N10" s="183">
        <f>'Moors League'!I13</f>
        <v>6</v>
      </c>
      <c r="O10" s="56"/>
      <c r="P10" s="138"/>
      <c r="Q10" s="58" t="s">
        <v>1998</v>
      </c>
      <c r="R10">
        <f t="shared" si="0"/>
        <v>1507985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003723</v>
      </c>
      <c r="AG10" t="s">
        <v>1009</v>
      </c>
      <c r="AH10" t="s">
        <v>284</v>
      </c>
      <c r="AI10" t="e">
        <f t="shared" si="9"/>
        <v>#REF!</v>
      </c>
    </row>
    <row r="11" spans="1:36" ht="19.5" customHeight="1" x14ac:dyDescent="0.25">
      <c r="A11" s="184">
        <v>6</v>
      </c>
      <c r="B11" s="185" t="s">
        <v>244</v>
      </c>
      <c r="C11" s="185" t="s">
        <v>245</v>
      </c>
      <c r="D11" s="185" t="s">
        <v>252</v>
      </c>
      <c r="E11" s="186" t="s">
        <v>250</v>
      </c>
      <c r="F11" s="547"/>
      <c r="G11" s="469">
        <v>1412240</v>
      </c>
      <c r="H11" s="470" t="s">
        <v>1880</v>
      </c>
      <c r="I11" s="571"/>
      <c r="J11" s="572"/>
      <c r="K11" s="572"/>
      <c r="L11" s="46">
        <f>'Moors League'!G14</f>
        <v>2</v>
      </c>
      <c r="M11" s="183">
        <f>'Moors League'!H14</f>
        <v>3362</v>
      </c>
      <c r="N11" s="183">
        <f>'Moors League'!I14</f>
        <v>5</v>
      </c>
      <c r="O11" s="56"/>
      <c r="P11" s="138"/>
      <c r="Q11" s="58" t="s">
        <v>1998</v>
      </c>
      <c r="R11">
        <f t="shared" si="0"/>
        <v>1412240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003362</v>
      </c>
      <c r="AG11" t="s">
        <v>1009</v>
      </c>
      <c r="AH11" t="s">
        <v>284</v>
      </c>
      <c r="AI11" t="e">
        <f t="shared" si="9"/>
        <v>#REF!</v>
      </c>
    </row>
    <row r="12" spans="1:36" ht="19.5" customHeight="1" x14ac:dyDescent="0.25">
      <c r="A12" s="184">
        <v>7</v>
      </c>
      <c r="B12" s="185" t="s">
        <v>243</v>
      </c>
      <c r="C12" s="185" t="s">
        <v>247</v>
      </c>
      <c r="D12" s="185" t="s">
        <v>252</v>
      </c>
      <c r="E12" s="186" t="s">
        <v>251</v>
      </c>
      <c r="F12" s="547"/>
      <c r="G12" s="469">
        <v>1656895</v>
      </c>
      <c r="H12" s="470" t="s">
        <v>1881</v>
      </c>
      <c r="I12" s="571"/>
      <c r="J12" s="572"/>
      <c r="K12" s="572"/>
      <c r="L12" s="46">
        <f>'Moors League'!G15</f>
        <v>4</v>
      </c>
      <c r="M12" s="183">
        <f>'Moors League'!H15</f>
        <v>4035</v>
      </c>
      <c r="N12" s="183">
        <f>'Moors League'!I15</f>
        <v>3</v>
      </c>
      <c r="O12" s="56"/>
      <c r="P12" s="138"/>
      <c r="Q12" s="58" t="s">
        <v>1998</v>
      </c>
      <c r="R12">
        <f>G14</f>
        <v>1689521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003773</v>
      </c>
      <c r="AG12" t="s">
        <v>955</v>
      </c>
      <c r="AH12" t="s">
        <v>284</v>
      </c>
      <c r="AI12" t="e">
        <f t="shared" si="9"/>
        <v>#REF!</v>
      </c>
    </row>
    <row r="13" spans="1:36" ht="19.5" customHeight="1" x14ac:dyDescent="0.25">
      <c r="A13" s="184">
        <v>8</v>
      </c>
      <c r="B13" s="185" t="s">
        <v>244</v>
      </c>
      <c r="C13" s="185" t="s">
        <v>247</v>
      </c>
      <c r="D13" s="185" t="s">
        <v>252</v>
      </c>
      <c r="E13" s="186" t="s">
        <v>251</v>
      </c>
      <c r="F13" s="547"/>
      <c r="G13" s="469">
        <v>1800651</v>
      </c>
      <c r="H13" s="470" t="s">
        <v>1882</v>
      </c>
      <c r="I13" s="571"/>
      <c r="J13" s="572"/>
      <c r="K13" s="572"/>
      <c r="L13" s="46">
        <f>'Moors League'!G16</f>
        <v>2</v>
      </c>
      <c r="M13" s="183">
        <f>'Moors League'!H16</f>
        <v>3620</v>
      </c>
      <c r="N13" s="183">
        <f>'Moors League'!I16</f>
        <v>5</v>
      </c>
      <c r="O13" s="56"/>
      <c r="P13" s="138"/>
      <c r="Q13" s="58" t="s">
        <v>1998</v>
      </c>
      <c r="R13">
        <f>G15</f>
        <v>1442066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003721</v>
      </c>
      <c r="AG13" t="s">
        <v>955</v>
      </c>
      <c r="AH13" t="s">
        <v>284</v>
      </c>
      <c r="AI13" t="e">
        <f t="shared" si="9"/>
        <v>#REF!</v>
      </c>
    </row>
    <row r="14" spans="1:36" ht="19.5" customHeight="1" x14ac:dyDescent="0.25">
      <c r="A14" s="184">
        <v>9</v>
      </c>
      <c r="B14" s="185" t="s">
        <v>243</v>
      </c>
      <c r="C14" s="185" t="s">
        <v>246</v>
      </c>
      <c r="D14" s="185" t="s">
        <v>252</v>
      </c>
      <c r="E14" s="186" t="s">
        <v>248</v>
      </c>
      <c r="F14" s="547"/>
      <c r="G14" s="469">
        <v>1689521</v>
      </c>
      <c r="H14" s="470" t="s">
        <v>1883</v>
      </c>
      <c r="I14" s="571"/>
      <c r="J14" s="572"/>
      <c r="K14" s="572"/>
      <c r="L14" s="46">
        <f>'Moors League'!G17</f>
        <v>3</v>
      </c>
      <c r="M14" s="183">
        <f>'Moors League'!H17</f>
        <v>3773</v>
      </c>
      <c r="N14" s="183">
        <f>'Moors League'!I17</f>
        <v>4</v>
      </c>
      <c r="O14" s="56"/>
      <c r="P14" s="138"/>
      <c r="Q14" s="58" t="s">
        <v>1998</v>
      </c>
      <c r="R14">
        <f>G24</f>
        <v>1624360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004120</v>
      </c>
      <c r="AG14" t="s">
        <v>1009</v>
      </c>
      <c r="AH14" t="s">
        <v>284</v>
      </c>
      <c r="AI14" t="e">
        <f t="shared" si="9"/>
        <v>#REF!</v>
      </c>
    </row>
    <row r="15" spans="1:36" ht="19.5" customHeight="1" x14ac:dyDescent="0.25">
      <c r="A15" s="184">
        <v>10</v>
      </c>
      <c r="B15" s="185" t="s">
        <v>244</v>
      </c>
      <c r="C15" s="185" t="s">
        <v>246</v>
      </c>
      <c r="D15" s="185" t="s">
        <v>252</v>
      </c>
      <c r="E15" s="186" t="s">
        <v>248</v>
      </c>
      <c r="F15" s="548"/>
      <c r="G15" s="469">
        <v>1442066</v>
      </c>
      <c r="H15" s="470" t="s">
        <v>1884</v>
      </c>
      <c r="I15" s="573"/>
      <c r="J15" s="574"/>
      <c r="K15" s="574"/>
      <c r="L15" s="46">
        <f>'Moors League'!G18</f>
        <v>5</v>
      </c>
      <c r="M15" s="183">
        <f>'Moors League'!H18</f>
        <v>3721</v>
      </c>
      <c r="N15" s="183">
        <f>'Moors League'!I18</f>
        <v>2</v>
      </c>
      <c r="O15" s="56"/>
      <c r="P15" s="138"/>
      <c r="Q15" s="58" t="s">
        <v>1998</v>
      </c>
      <c r="R15">
        <f>G25</f>
        <v>1442066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004012</v>
      </c>
      <c r="AG15" t="s">
        <v>1009</v>
      </c>
      <c r="AH15" t="s">
        <v>284</v>
      </c>
      <c r="AI15" t="e">
        <f t="shared" si="9"/>
        <v>#REF!</v>
      </c>
    </row>
    <row r="16" spans="1:36" ht="19.5" customHeight="1" x14ac:dyDescent="0.25">
      <c r="A16" s="184">
        <v>11</v>
      </c>
      <c r="B16" s="185" t="s">
        <v>243</v>
      </c>
      <c r="C16" s="185" t="s">
        <v>84</v>
      </c>
      <c r="D16" s="185" t="s">
        <v>253</v>
      </c>
      <c r="E16" s="186" t="s">
        <v>101</v>
      </c>
      <c r="F16" s="188" t="s">
        <v>256</v>
      </c>
      <c r="G16" s="469">
        <v>1624358</v>
      </c>
      <c r="H16" s="470" t="s">
        <v>1885</v>
      </c>
      <c r="I16" s="189" t="s">
        <v>258</v>
      </c>
      <c r="J16" s="469">
        <v>1507985</v>
      </c>
      <c r="K16" s="470" t="s">
        <v>1879</v>
      </c>
      <c r="L16" s="569"/>
      <c r="M16" s="570"/>
      <c r="N16" s="570"/>
      <c r="O16" s="56"/>
      <c r="P16" s="138"/>
      <c r="Q16" s="58" t="s">
        <v>1998</v>
      </c>
      <c r="R16">
        <f t="shared" ref="R16:R21" si="10">G28</f>
        <v>1507985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003339</v>
      </c>
      <c r="AG16" t="s">
        <v>975</v>
      </c>
      <c r="AH16" t="s">
        <v>284</v>
      </c>
      <c r="AI16" t="e">
        <f t="shared" si="9"/>
        <v>#REF!</v>
      </c>
    </row>
    <row r="17" spans="1:35" ht="19.5" customHeight="1" x14ac:dyDescent="0.25">
      <c r="A17" s="575"/>
      <c r="B17" s="576"/>
      <c r="C17" s="576"/>
      <c r="D17" s="576"/>
      <c r="E17" s="577"/>
      <c r="F17" s="188" t="s">
        <v>257</v>
      </c>
      <c r="G17" s="469">
        <v>1409788</v>
      </c>
      <c r="H17" s="470" t="s">
        <v>1875</v>
      </c>
      <c r="I17" s="189" t="s">
        <v>259</v>
      </c>
      <c r="J17" s="469">
        <v>1715653</v>
      </c>
      <c r="K17" s="470" t="s">
        <v>1896</v>
      </c>
      <c r="L17" s="46">
        <f>'Moors League'!G19</f>
        <v>3</v>
      </c>
      <c r="M17" s="183">
        <f>'Moors League'!H19</f>
        <v>22230</v>
      </c>
      <c r="N17" s="183">
        <f>'Moors League'!I19</f>
        <v>4</v>
      </c>
      <c r="O17" s="56"/>
      <c r="P17" s="138"/>
      <c r="Q17" s="58" t="s">
        <v>1998</v>
      </c>
      <c r="R17">
        <f t="shared" si="10"/>
        <v>1659885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DSQ</v>
      </c>
      <c r="AG17" t="s">
        <v>975</v>
      </c>
      <c r="AH17" t="s">
        <v>284</v>
      </c>
      <c r="AI17" t="e">
        <f t="shared" si="9"/>
        <v>#REF!</v>
      </c>
    </row>
    <row r="18" spans="1:35" ht="19.5" customHeight="1" x14ac:dyDescent="0.25">
      <c r="A18" s="184">
        <v>12</v>
      </c>
      <c r="B18" s="185" t="s">
        <v>244</v>
      </c>
      <c r="C18" s="185" t="s">
        <v>84</v>
      </c>
      <c r="D18" s="185" t="s">
        <v>253</v>
      </c>
      <c r="E18" s="186" t="s">
        <v>101</v>
      </c>
      <c r="F18" s="190" t="s">
        <v>256</v>
      </c>
      <c r="G18" s="469">
        <v>1480052</v>
      </c>
      <c r="H18" s="470" t="s">
        <v>1876</v>
      </c>
      <c r="I18" s="189" t="s">
        <v>258</v>
      </c>
      <c r="J18" s="469">
        <v>1275093</v>
      </c>
      <c r="K18" s="470" t="s">
        <v>1890</v>
      </c>
      <c r="L18" s="569"/>
      <c r="M18" s="570"/>
      <c r="N18" s="570"/>
      <c r="O18" s="56"/>
      <c r="P18" s="138"/>
      <c r="Q18" s="58" t="s">
        <v>1998</v>
      </c>
      <c r="R18">
        <f t="shared" si="10"/>
        <v>1689521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003364</v>
      </c>
      <c r="AG18" t="s">
        <v>965</v>
      </c>
      <c r="AH18" t="s">
        <v>284</v>
      </c>
      <c r="AI18" t="e">
        <f t="shared" si="9"/>
        <v>#REF!</v>
      </c>
    </row>
    <row r="19" spans="1:35" ht="19.5" customHeight="1" x14ac:dyDescent="0.25">
      <c r="A19" s="575"/>
      <c r="B19" s="576"/>
      <c r="C19" s="576"/>
      <c r="D19" s="576"/>
      <c r="E19" s="577"/>
      <c r="F19" s="188" t="s">
        <v>257</v>
      </c>
      <c r="G19" s="469">
        <v>1669885</v>
      </c>
      <c r="H19" s="470" t="s">
        <v>1886</v>
      </c>
      <c r="I19" s="189" t="s">
        <v>259</v>
      </c>
      <c r="J19" s="469">
        <v>846398</v>
      </c>
      <c r="K19" s="470" t="s">
        <v>1898</v>
      </c>
      <c r="L19" s="46">
        <f>'Moors League'!G20</f>
        <v>2</v>
      </c>
      <c r="M19" s="183">
        <f>'Moors League'!H20</f>
        <v>15702</v>
      </c>
      <c r="N19" s="183">
        <f>'Moors League'!I20</f>
        <v>5</v>
      </c>
      <c r="O19" s="56"/>
      <c r="P19" s="138"/>
      <c r="Q19" s="58" t="s">
        <v>1998</v>
      </c>
      <c r="R19">
        <f t="shared" si="10"/>
        <v>1608819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003186</v>
      </c>
      <c r="AG19" t="s">
        <v>965</v>
      </c>
      <c r="AH19" t="s">
        <v>284</v>
      </c>
      <c r="AI19" t="e">
        <f t="shared" si="9"/>
        <v>#REF!</v>
      </c>
    </row>
    <row r="20" spans="1:35" ht="19.5" customHeight="1" x14ac:dyDescent="0.25">
      <c r="A20" s="184">
        <v>13</v>
      </c>
      <c r="B20" s="185" t="s">
        <v>243</v>
      </c>
      <c r="C20" s="185" t="s">
        <v>242</v>
      </c>
      <c r="D20" s="185" t="s">
        <v>253</v>
      </c>
      <c r="E20" s="186" t="s">
        <v>103</v>
      </c>
      <c r="F20" s="191">
        <v>1</v>
      </c>
      <c r="G20" s="469">
        <v>1689521</v>
      </c>
      <c r="H20" s="470" t="s">
        <v>1883</v>
      </c>
      <c r="I20" s="192">
        <v>2</v>
      </c>
      <c r="J20" s="469">
        <v>1652845</v>
      </c>
      <c r="K20" s="470" t="s">
        <v>1877</v>
      </c>
      <c r="L20" s="569"/>
      <c r="M20" s="570"/>
      <c r="N20" s="570"/>
      <c r="O20" s="56"/>
      <c r="P20" s="138"/>
      <c r="Q20" s="58" t="s">
        <v>1998</v>
      </c>
      <c r="R20">
        <f t="shared" si="10"/>
        <v>1507985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003760</v>
      </c>
      <c r="AG20" t="s">
        <v>1009</v>
      </c>
      <c r="AH20" t="s">
        <v>284</v>
      </c>
      <c r="AI20" t="e">
        <f t="shared" si="9"/>
        <v>#REF!</v>
      </c>
    </row>
    <row r="21" spans="1:35" ht="19.5" customHeight="1" x14ac:dyDescent="0.25">
      <c r="A21" s="575"/>
      <c r="B21" s="576"/>
      <c r="C21" s="576"/>
      <c r="D21" s="576"/>
      <c r="E21" s="577"/>
      <c r="F21" s="191">
        <v>3</v>
      </c>
      <c r="G21" s="469">
        <v>1751213</v>
      </c>
      <c r="H21" s="470" t="s">
        <v>1887</v>
      </c>
      <c r="I21" s="192">
        <v>4</v>
      </c>
      <c r="J21" s="469">
        <v>1800652</v>
      </c>
      <c r="K21" s="470" t="s">
        <v>1899</v>
      </c>
      <c r="L21" s="46">
        <f>'Moors League'!G21</f>
        <v>1</v>
      </c>
      <c r="M21" s="183">
        <f>'Moors League'!H21</f>
        <v>21852</v>
      </c>
      <c r="N21" s="183">
        <f>'Moors League'!I21</f>
        <v>6</v>
      </c>
      <c r="O21" s="56"/>
      <c r="P21" s="138"/>
      <c r="Q21" s="58" t="s">
        <v>1998</v>
      </c>
      <c r="R21">
        <f t="shared" si="10"/>
        <v>1275093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003206</v>
      </c>
      <c r="AG21" t="s">
        <v>1009</v>
      </c>
      <c r="AH21" t="s">
        <v>284</v>
      </c>
      <c r="AI21" t="e">
        <f t="shared" si="9"/>
        <v>#REF!</v>
      </c>
    </row>
    <row r="22" spans="1:35" ht="19.5" customHeight="1" x14ac:dyDescent="0.25">
      <c r="A22" s="184">
        <v>14</v>
      </c>
      <c r="B22" s="185" t="s">
        <v>244</v>
      </c>
      <c r="C22" s="185" t="s">
        <v>242</v>
      </c>
      <c r="D22" s="185" t="s">
        <v>253</v>
      </c>
      <c r="E22" s="186" t="s">
        <v>103</v>
      </c>
      <c r="F22" s="190">
        <v>1</v>
      </c>
      <c r="G22" s="469">
        <v>1608819</v>
      </c>
      <c r="H22" s="470" t="s">
        <v>1878</v>
      </c>
      <c r="I22" s="193">
        <v>2</v>
      </c>
      <c r="J22" s="469">
        <v>1689520</v>
      </c>
      <c r="K22" s="470" t="s">
        <v>1891</v>
      </c>
      <c r="L22" s="569"/>
      <c r="M22" s="570"/>
      <c r="N22" s="570"/>
      <c r="O22" s="56"/>
      <c r="P22" s="138"/>
      <c r="Q22" s="58" t="s">
        <v>1998</v>
      </c>
      <c r="R22">
        <f t="shared" ref="R22:R27" si="14">G46</f>
        <v>1409788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003568</v>
      </c>
      <c r="AG22" t="s">
        <v>975</v>
      </c>
      <c r="AH22" t="s">
        <v>284</v>
      </c>
      <c r="AI22" t="e">
        <f t="shared" si="9"/>
        <v>#REF!</v>
      </c>
    </row>
    <row r="23" spans="1:35" ht="19.5" customHeight="1" x14ac:dyDescent="0.25">
      <c r="A23" s="575"/>
      <c r="B23" s="576"/>
      <c r="C23" s="576"/>
      <c r="D23" s="576"/>
      <c r="E23" s="577"/>
      <c r="F23" s="194">
        <v>3</v>
      </c>
      <c r="G23" s="469">
        <v>1724792</v>
      </c>
      <c r="H23" s="470" t="s">
        <v>1882</v>
      </c>
      <c r="I23" s="195">
        <v>4</v>
      </c>
      <c r="J23" s="469">
        <v>1786368</v>
      </c>
      <c r="K23" s="470" t="s">
        <v>1894</v>
      </c>
      <c r="L23" s="46" t="str">
        <f>'Moors League'!G22</f>
        <v>DSQ</v>
      </c>
      <c r="M23" s="183" t="str">
        <f>'Moors League'!H22</f>
        <v>DSQ</v>
      </c>
      <c r="N23" s="183">
        <f>'Moors League'!I22</f>
        <v>0</v>
      </c>
      <c r="O23" s="56" t="s">
        <v>2001</v>
      </c>
      <c r="P23" s="138" t="s">
        <v>2007</v>
      </c>
      <c r="Q23" s="58" t="s">
        <v>2006</v>
      </c>
      <c r="R23">
        <f t="shared" si="14"/>
        <v>1480052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002657</v>
      </c>
      <c r="AG23" t="s">
        <v>975</v>
      </c>
      <c r="AH23" t="s">
        <v>284</v>
      </c>
      <c r="AI23" t="e">
        <f t="shared" si="9"/>
        <v>#REF!</v>
      </c>
    </row>
    <row r="24" spans="1:35" ht="19.5" customHeight="1" x14ac:dyDescent="0.25">
      <c r="A24" s="184">
        <v>15</v>
      </c>
      <c r="B24" s="185" t="s">
        <v>243</v>
      </c>
      <c r="C24" s="185" t="s">
        <v>246</v>
      </c>
      <c r="D24" s="185" t="s">
        <v>252</v>
      </c>
      <c r="E24" s="186" t="s">
        <v>250</v>
      </c>
      <c r="F24" s="547"/>
      <c r="G24" s="469">
        <v>1624360</v>
      </c>
      <c r="H24" s="470" t="s">
        <v>1888</v>
      </c>
      <c r="I24" s="571"/>
      <c r="J24" s="572"/>
      <c r="K24" s="572"/>
      <c r="L24" s="46">
        <f>'Moors League'!G23</f>
        <v>3</v>
      </c>
      <c r="M24" s="183">
        <f>'Moors League'!H23</f>
        <v>4120</v>
      </c>
      <c r="N24" s="183">
        <f>'Moors League'!I23</f>
        <v>4</v>
      </c>
      <c r="O24" s="56"/>
      <c r="P24" s="138"/>
      <c r="Q24" s="58" t="s">
        <v>1998</v>
      </c>
      <c r="R24">
        <f t="shared" si="14"/>
        <v>1689521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003902</v>
      </c>
      <c r="AG24" t="s">
        <v>955</v>
      </c>
      <c r="AH24" t="s">
        <v>284</v>
      </c>
      <c r="AI24" t="e">
        <f t="shared" si="9"/>
        <v>#REF!</v>
      </c>
    </row>
    <row r="25" spans="1:35" ht="19.5" customHeight="1" x14ac:dyDescent="0.25">
      <c r="A25" s="184">
        <v>16</v>
      </c>
      <c r="B25" s="185" t="s">
        <v>244</v>
      </c>
      <c r="C25" s="185" t="s">
        <v>246</v>
      </c>
      <c r="D25" s="185" t="s">
        <v>252</v>
      </c>
      <c r="E25" s="186" t="s">
        <v>250</v>
      </c>
      <c r="F25" s="547"/>
      <c r="G25" s="469">
        <v>1442066</v>
      </c>
      <c r="H25" s="470" t="s">
        <v>1884</v>
      </c>
      <c r="I25" s="571"/>
      <c r="J25" s="572"/>
      <c r="K25" s="572"/>
      <c r="L25" s="46">
        <f>'Moors League'!G24</f>
        <v>2</v>
      </c>
      <c r="M25" s="183">
        <f>'Moors League'!H24</f>
        <v>4012</v>
      </c>
      <c r="N25" s="183">
        <f>'Moors League'!I24</f>
        <v>5</v>
      </c>
      <c r="O25" s="56"/>
      <c r="P25" s="138"/>
      <c r="Q25" s="58" t="s">
        <v>1998</v>
      </c>
      <c r="R25">
        <f t="shared" si="14"/>
        <v>1689520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004028</v>
      </c>
      <c r="AG25" t="s">
        <v>955</v>
      </c>
      <c r="AH25" t="s">
        <v>284</v>
      </c>
      <c r="AI25" t="e">
        <f t="shared" si="9"/>
        <v>#REF!</v>
      </c>
    </row>
    <row r="26" spans="1:35" ht="19.5" customHeight="1" x14ac:dyDescent="0.25">
      <c r="A26" s="184">
        <v>17</v>
      </c>
      <c r="B26" s="185" t="s">
        <v>243</v>
      </c>
      <c r="C26" s="185" t="s">
        <v>247</v>
      </c>
      <c r="D26" s="185" t="s">
        <v>252</v>
      </c>
      <c r="E26" s="186" t="s">
        <v>248</v>
      </c>
      <c r="F26" s="547"/>
      <c r="G26" s="469">
        <v>1836647</v>
      </c>
      <c r="H26" s="470" t="s">
        <v>1889</v>
      </c>
      <c r="I26" s="571"/>
      <c r="J26" s="572"/>
      <c r="K26" s="572"/>
      <c r="L26" s="46">
        <f>'Moors League'!G25</f>
        <v>3</v>
      </c>
      <c r="M26" s="183">
        <f>'Moors League'!H25</f>
        <v>4874</v>
      </c>
      <c r="N26" s="183">
        <f>'Moors League'!I25</f>
        <v>4</v>
      </c>
      <c r="O26" s="56"/>
      <c r="P26" s="138"/>
      <c r="Q26" s="58" t="s">
        <v>1998</v>
      </c>
      <c r="R26">
        <f t="shared" si="14"/>
        <v>1507985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003006</v>
      </c>
      <c r="AG26" t="s">
        <v>965</v>
      </c>
      <c r="AH26" t="s">
        <v>284</v>
      </c>
      <c r="AI26" t="e">
        <f t="shared" si="9"/>
        <v>#REF!</v>
      </c>
    </row>
    <row r="27" spans="1:35" ht="19.5" customHeight="1" x14ac:dyDescent="0.25">
      <c r="A27" s="184">
        <v>18</v>
      </c>
      <c r="B27" s="185" t="s">
        <v>244</v>
      </c>
      <c r="C27" s="185" t="s">
        <v>247</v>
      </c>
      <c r="D27" s="185" t="s">
        <v>252</v>
      </c>
      <c r="E27" s="186" t="s">
        <v>248</v>
      </c>
      <c r="F27" s="547"/>
      <c r="G27" s="469">
        <v>1724792</v>
      </c>
      <c r="H27" s="470" t="s">
        <v>1882</v>
      </c>
      <c r="I27" s="571"/>
      <c r="J27" s="572"/>
      <c r="K27" s="572"/>
      <c r="L27" s="46">
        <f>'Moors League'!G26</f>
        <v>2</v>
      </c>
      <c r="M27" s="183">
        <f>'Moors League'!H26</f>
        <v>4256</v>
      </c>
      <c r="N27" s="183">
        <f>'Moors League'!I26</f>
        <v>5</v>
      </c>
      <c r="O27" s="56"/>
      <c r="P27" s="138"/>
      <c r="Q27" s="58" t="s">
        <v>1998</v>
      </c>
      <c r="R27">
        <f t="shared" si="14"/>
        <v>1412240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002827</v>
      </c>
      <c r="AG27" t="s">
        <v>965</v>
      </c>
      <c r="AH27" t="s">
        <v>284</v>
      </c>
      <c r="AI27" t="e">
        <f t="shared" si="9"/>
        <v>#REF!</v>
      </c>
    </row>
    <row r="28" spans="1:35" ht="19.5" customHeight="1" x14ac:dyDescent="0.25">
      <c r="A28" s="184">
        <v>19</v>
      </c>
      <c r="B28" s="185" t="s">
        <v>243</v>
      </c>
      <c r="C28" s="185" t="s">
        <v>245</v>
      </c>
      <c r="D28" s="185" t="s">
        <v>252</v>
      </c>
      <c r="E28" s="186" t="s">
        <v>249</v>
      </c>
      <c r="F28" s="547"/>
      <c r="G28" s="469">
        <v>1507985</v>
      </c>
      <c r="H28" s="470" t="s">
        <v>1879</v>
      </c>
      <c r="I28" s="571"/>
      <c r="J28" s="572"/>
      <c r="K28" s="572"/>
      <c r="L28" s="46">
        <f>'Moors League'!G27</f>
        <v>3</v>
      </c>
      <c r="M28" s="183">
        <f>'Moors League'!H27</f>
        <v>3339</v>
      </c>
      <c r="N28" s="183">
        <f>'Moors League'!I27</f>
        <v>4</v>
      </c>
      <c r="O28" s="56"/>
      <c r="P28" s="138"/>
      <c r="Q28" s="58" t="s">
        <v>1998</v>
      </c>
      <c r="R28">
        <f>G54</f>
        <v>1624360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003477</v>
      </c>
      <c r="AG28" t="s">
        <v>975</v>
      </c>
      <c r="AH28" t="s">
        <v>284</v>
      </c>
      <c r="AI28" t="e">
        <f t="shared" si="9"/>
        <v>#REF!</v>
      </c>
    </row>
    <row r="29" spans="1:35" ht="19.5" customHeight="1" x14ac:dyDescent="0.25">
      <c r="A29" s="184">
        <v>20</v>
      </c>
      <c r="B29" s="185" t="s">
        <v>244</v>
      </c>
      <c r="C29" s="185" t="s">
        <v>245</v>
      </c>
      <c r="D29" s="185" t="s">
        <v>252</v>
      </c>
      <c r="E29" s="186" t="s">
        <v>249</v>
      </c>
      <c r="F29" s="547"/>
      <c r="G29" s="469">
        <v>1659885</v>
      </c>
      <c r="H29" s="470" t="s">
        <v>1886</v>
      </c>
      <c r="I29" s="571"/>
      <c r="J29" s="572"/>
      <c r="K29" s="572"/>
      <c r="L29" s="46" t="str">
        <f>'Moors League'!G28</f>
        <v>DSQ</v>
      </c>
      <c r="M29" s="183" t="str">
        <f>'Moors League'!H28</f>
        <v>DSQ</v>
      </c>
      <c r="N29" s="183">
        <f>'Moors League'!I28</f>
        <v>0</v>
      </c>
      <c r="O29" s="56">
        <v>4.4000000000000004</v>
      </c>
      <c r="P29" s="138"/>
      <c r="Q29" s="58" t="s">
        <v>2008</v>
      </c>
      <c r="R29">
        <f>G55</f>
        <v>1442066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003511</v>
      </c>
      <c r="AG29" t="s">
        <v>975</v>
      </c>
      <c r="AH29" t="s">
        <v>284</v>
      </c>
      <c r="AI29" t="e">
        <f t="shared" si="9"/>
        <v>#REF!</v>
      </c>
    </row>
    <row r="30" spans="1:35" ht="19.5" customHeight="1" x14ac:dyDescent="0.25">
      <c r="A30" s="184">
        <v>21</v>
      </c>
      <c r="B30" s="185" t="s">
        <v>243</v>
      </c>
      <c r="C30" s="185" t="s">
        <v>242</v>
      </c>
      <c r="D30" s="185" t="s">
        <v>252</v>
      </c>
      <c r="E30" s="186" t="s">
        <v>251</v>
      </c>
      <c r="F30" s="547"/>
      <c r="G30" s="469">
        <v>1689521</v>
      </c>
      <c r="H30" s="470" t="s">
        <v>1883</v>
      </c>
      <c r="I30" s="571"/>
      <c r="J30" s="572"/>
      <c r="K30" s="572"/>
      <c r="L30" s="46">
        <f>'Moors League'!G29</f>
        <v>1</v>
      </c>
      <c r="M30" s="183">
        <f>'Moors League'!H29</f>
        <v>3364</v>
      </c>
      <c r="N30" s="183">
        <f>'Moors League'!I29</f>
        <v>6</v>
      </c>
      <c r="O30" s="56"/>
      <c r="P30" s="138"/>
      <c r="Q30" s="58" t="s">
        <v>1998</v>
      </c>
      <c r="R30">
        <f>G64</f>
        <v>1624360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003127</v>
      </c>
      <c r="AG30" t="s">
        <v>965</v>
      </c>
      <c r="AH30" t="s">
        <v>284</v>
      </c>
      <c r="AI30" t="e">
        <f t="shared" si="9"/>
        <v>#REF!</v>
      </c>
    </row>
    <row r="31" spans="1:35" ht="19.5" customHeight="1" x14ac:dyDescent="0.25">
      <c r="A31" s="184">
        <v>22</v>
      </c>
      <c r="B31" s="185" t="s">
        <v>244</v>
      </c>
      <c r="C31" s="185" t="s">
        <v>242</v>
      </c>
      <c r="D31" s="185" t="s">
        <v>252</v>
      </c>
      <c r="E31" s="186" t="s">
        <v>251</v>
      </c>
      <c r="F31" s="547"/>
      <c r="G31" s="469">
        <v>1608819</v>
      </c>
      <c r="H31" s="470" t="s">
        <v>1878</v>
      </c>
      <c r="I31" s="571"/>
      <c r="J31" s="572"/>
      <c r="K31" s="572"/>
      <c r="L31" s="46">
        <f>'Moors League'!G30</f>
        <v>3</v>
      </c>
      <c r="M31" s="183">
        <f>'Moors League'!H30</f>
        <v>3186</v>
      </c>
      <c r="N31" s="183">
        <f>'Moors League'!I30</f>
        <v>4</v>
      </c>
      <c r="O31" s="56"/>
      <c r="P31" s="138"/>
      <c r="Q31" s="58" t="s">
        <v>1998</v>
      </c>
      <c r="R31">
        <f>G65</f>
        <v>1442066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003092</v>
      </c>
      <c r="AG31" t="s">
        <v>965</v>
      </c>
      <c r="AH31" t="s">
        <v>284</v>
      </c>
      <c r="AI31" t="e">
        <f t="shared" si="9"/>
        <v>#REF!</v>
      </c>
    </row>
    <row r="32" spans="1:35" ht="19.5" customHeight="1" x14ac:dyDescent="0.25">
      <c r="A32" s="184">
        <v>23</v>
      </c>
      <c r="B32" s="185" t="s">
        <v>243</v>
      </c>
      <c r="C32" s="185" t="s">
        <v>84</v>
      </c>
      <c r="D32" s="185" t="s">
        <v>252</v>
      </c>
      <c r="E32" s="186" t="s">
        <v>250</v>
      </c>
      <c r="F32" s="547"/>
      <c r="G32" s="469">
        <v>1507985</v>
      </c>
      <c r="H32" s="470" t="s">
        <v>1879</v>
      </c>
      <c r="I32" s="571"/>
      <c r="J32" s="572"/>
      <c r="K32" s="572"/>
      <c r="L32" s="46">
        <f>'Moors League'!G31</f>
        <v>1</v>
      </c>
      <c r="M32" s="183">
        <f>'Moors League'!H31</f>
        <v>3760</v>
      </c>
      <c r="N32" s="183">
        <f>'Moors League'!I31</f>
        <v>6</v>
      </c>
      <c r="O32" s="56"/>
      <c r="P32" s="138"/>
      <c r="Q32" s="58" t="s">
        <v>1998</v>
      </c>
      <c r="R32">
        <f t="shared" ref="R32:R37" si="19">G68</f>
        <v>1507985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003791</v>
      </c>
      <c r="AG32" t="s">
        <v>955</v>
      </c>
      <c r="AH32" t="s">
        <v>284</v>
      </c>
      <c r="AI32" t="e">
        <f t="shared" si="9"/>
        <v>#REF!</v>
      </c>
    </row>
    <row r="33" spans="1:36" ht="19.5" customHeight="1" x14ac:dyDescent="0.25">
      <c r="A33" s="184">
        <v>24</v>
      </c>
      <c r="B33" s="185" t="s">
        <v>244</v>
      </c>
      <c r="C33" s="185" t="s">
        <v>84</v>
      </c>
      <c r="D33" s="185" t="s">
        <v>252</v>
      </c>
      <c r="E33" s="186" t="s">
        <v>250</v>
      </c>
      <c r="F33" s="548"/>
      <c r="G33" s="469">
        <v>1275093</v>
      </c>
      <c r="H33" s="470" t="s">
        <v>1890</v>
      </c>
      <c r="I33" s="573"/>
      <c r="J33" s="574"/>
      <c r="K33" s="574"/>
      <c r="L33" s="46">
        <f>'Moors League'!G32</f>
        <v>2</v>
      </c>
      <c r="M33" s="183">
        <f>'Moors League'!H32</f>
        <v>3206</v>
      </c>
      <c r="N33" s="183">
        <f>'Moors League'!I32</f>
        <v>5</v>
      </c>
      <c r="O33" s="56"/>
      <c r="P33" s="138"/>
      <c r="Q33" s="58" t="s">
        <v>1998</v>
      </c>
      <c r="R33">
        <f t="shared" si="19"/>
        <v>1659885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003352</v>
      </c>
      <c r="AG33" t="s">
        <v>955</v>
      </c>
      <c r="AH33" t="s">
        <v>284</v>
      </c>
      <c r="AI33" t="e">
        <f t="shared" si="9"/>
        <v>#REF!</v>
      </c>
    </row>
    <row r="34" spans="1:36" ht="19.5" customHeight="1" x14ac:dyDescent="0.25">
      <c r="A34" s="184">
        <v>25</v>
      </c>
      <c r="B34" s="185" t="s">
        <v>243</v>
      </c>
      <c r="C34" s="185" t="s">
        <v>246</v>
      </c>
      <c r="D34" s="185" t="s">
        <v>253</v>
      </c>
      <c r="E34" s="186" t="s">
        <v>101</v>
      </c>
      <c r="F34" s="188" t="s">
        <v>256</v>
      </c>
      <c r="G34" s="469">
        <v>1689521</v>
      </c>
      <c r="H34" s="470" t="s">
        <v>1883</v>
      </c>
      <c r="I34" s="189" t="s">
        <v>258</v>
      </c>
      <c r="J34" s="469">
        <v>1608830</v>
      </c>
      <c r="K34" s="470" t="s">
        <v>1895</v>
      </c>
      <c r="L34" s="569"/>
      <c r="M34" s="570"/>
      <c r="N34" s="570"/>
      <c r="O34" s="56"/>
      <c r="P34" s="138"/>
      <c r="Q34" s="58" t="s">
        <v>1998</v>
      </c>
      <c r="R34">
        <f t="shared" si="19"/>
        <v>1751213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004483</v>
      </c>
      <c r="AG34" t="s">
        <v>1009</v>
      </c>
      <c r="AH34" t="s">
        <v>284</v>
      </c>
      <c r="AI34" t="e">
        <f t="shared" si="9"/>
        <v>#REF!</v>
      </c>
    </row>
    <row r="35" spans="1:36" ht="19.5" customHeight="1" x14ac:dyDescent="0.25">
      <c r="A35" s="575"/>
      <c r="B35" s="576"/>
      <c r="C35" s="576"/>
      <c r="D35" s="576"/>
      <c r="E35" s="577"/>
      <c r="F35" s="188" t="s">
        <v>257</v>
      </c>
      <c r="G35" s="469">
        <v>1624360</v>
      </c>
      <c r="H35" s="470" t="s">
        <v>1888</v>
      </c>
      <c r="I35" s="189" t="s">
        <v>259</v>
      </c>
      <c r="J35" s="469">
        <v>1715653</v>
      </c>
      <c r="K35" s="470" t="s">
        <v>1896</v>
      </c>
      <c r="L35" s="46">
        <f>'Moors League'!G33</f>
        <v>2</v>
      </c>
      <c r="M35" s="183">
        <f>'Moors League'!H33</f>
        <v>22685</v>
      </c>
      <c r="N35" s="183">
        <f>'Moors League'!I33</f>
        <v>5</v>
      </c>
      <c r="O35" s="56"/>
      <c r="P35" s="138"/>
      <c r="Q35" s="58" t="s">
        <v>1998</v>
      </c>
      <c r="R35">
        <f t="shared" si="19"/>
        <v>1608819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004372</v>
      </c>
      <c r="AG35" t="s">
        <v>1009</v>
      </c>
      <c r="AH35" t="s">
        <v>284</v>
      </c>
      <c r="AI35" t="e">
        <f t="shared" si="9"/>
        <v>#REF!</v>
      </c>
    </row>
    <row r="36" spans="1:36" ht="19.5" customHeight="1" x14ac:dyDescent="0.25">
      <c r="A36" s="184">
        <v>26</v>
      </c>
      <c r="B36" s="185" t="s">
        <v>244</v>
      </c>
      <c r="C36" s="185" t="s">
        <v>246</v>
      </c>
      <c r="D36" s="185" t="s">
        <v>253</v>
      </c>
      <c r="E36" s="186" t="s">
        <v>101</v>
      </c>
      <c r="F36" s="190" t="s">
        <v>256</v>
      </c>
      <c r="G36" s="469">
        <v>1689520</v>
      </c>
      <c r="H36" s="470" t="s">
        <v>1891</v>
      </c>
      <c r="I36" s="189" t="s">
        <v>258</v>
      </c>
      <c r="J36" s="469">
        <v>1608819</v>
      </c>
      <c r="K36" s="470" t="s">
        <v>1878</v>
      </c>
      <c r="L36" s="569"/>
      <c r="M36" s="570"/>
      <c r="N36" s="570"/>
      <c r="O36" s="56"/>
      <c r="P36" s="138"/>
      <c r="Q36" s="58" t="s">
        <v>1998</v>
      </c>
      <c r="R36">
        <f t="shared" si="19"/>
        <v>1409788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003142</v>
      </c>
      <c r="AG36" t="s">
        <v>965</v>
      </c>
      <c r="AH36" t="s">
        <v>284</v>
      </c>
      <c r="AI36" t="e">
        <f t="shared" si="9"/>
        <v>#REF!</v>
      </c>
    </row>
    <row r="37" spans="1:36" ht="19.5" customHeight="1" x14ac:dyDescent="0.25">
      <c r="A37" s="575"/>
      <c r="B37" s="576"/>
      <c r="C37" s="576"/>
      <c r="D37" s="576"/>
      <c r="E37" s="577"/>
      <c r="F37" s="188" t="s">
        <v>257</v>
      </c>
      <c r="G37" s="469">
        <v>1442066</v>
      </c>
      <c r="H37" s="470" t="s">
        <v>1884</v>
      </c>
      <c r="I37" s="189" t="s">
        <v>259</v>
      </c>
      <c r="J37" s="469">
        <v>1786368</v>
      </c>
      <c r="K37" s="470" t="s">
        <v>1894</v>
      </c>
      <c r="L37" s="46">
        <f>'Moors League'!G34</f>
        <v>3</v>
      </c>
      <c r="M37" s="183">
        <f>'Moors League'!H34</f>
        <v>23393</v>
      </c>
      <c r="N37" s="183">
        <f>'Moors League'!I34</f>
        <v>4</v>
      </c>
      <c r="O37" s="56"/>
      <c r="P37" s="138"/>
      <c r="Q37" s="58" t="s">
        <v>1998</v>
      </c>
      <c r="R37">
        <f t="shared" si="19"/>
        <v>1480052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002451</v>
      </c>
      <c r="AG37" t="s">
        <v>965</v>
      </c>
      <c r="AH37" t="s">
        <v>284</v>
      </c>
      <c r="AI37" t="e">
        <f t="shared" si="9"/>
        <v>#REF!</v>
      </c>
    </row>
    <row r="38" spans="1:36" ht="19.5" customHeight="1" x14ac:dyDescent="0.25">
      <c r="A38" s="184">
        <v>27</v>
      </c>
      <c r="B38" s="185" t="s">
        <v>243</v>
      </c>
      <c r="C38" s="185" t="s">
        <v>247</v>
      </c>
      <c r="D38" s="185" t="s">
        <v>254</v>
      </c>
      <c r="E38" s="186" t="s">
        <v>103</v>
      </c>
      <c r="F38" s="191">
        <v>1</v>
      </c>
      <c r="G38" s="469">
        <v>1836647</v>
      </c>
      <c r="H38" s="470" t="s">
        <v>1889</v>
      </c>
      <c r="I38" s="192">
        <v>2</v>
      </c>
      <c r="J38" s="469">
        <v>172490</v>
      </c>
      <c r="K38" s="470" t="s">
        <v>1900</v>
      </c>
      <c r="L38" s="569"/>
      <c r="M38" s="570"/>
      <c r="N38" s="570"/>
      <c r="O38" s="56"/>
      <c r="P38" s="138"/>
      <c r="Q38" s="58" t="s">
        <v>1998</v>
      </c>
    </row>
    <row r="39" spans="1:36" ht="19.5" customHeight="1" x14ac:dyDescent="0.25">
      <c r="A39" s="575"/>
      <c r="B39" s="576"/>
      <c r="C39" s="576"/>
      <c r="D39" s="576"/>
      <c r="E39" s="577"/>
      <c r="F39" s="191">
        <v>3</v>
      </c>
      <c r="G39" s="469">
        <v>1656895</v>
      </c>
      <c r="H39" s="470" t="s">
        <v>1881</v>
      </c>
      <c r="I39" s="192">
        <v>4</v>
      </c>
      <c r="J39" s="469">
        <v>1836647</v>
      </c>
      <c r="K39" s="470" t="s">
        <v>1901</v>
      </c>
      <c r="L39" s="46">
        <f>'Moors League'!G35</f>
        <v>4</v>
      </c>
      <c r="M39" s="183">
        <f>'Moors League'!H35</f>
        <v>12151</v>
      </c>
      <c r="N39" s="183">
        <f>'Moors League'!I35</f>
        <v>3</v>
      </c>
      <c r="O39" s="56"/>
      <c r="P39" s="138"/>
      <c r="Q39" s="58" t="s">
        <v>1998</v>
      </c>
    </row>
    <row r="40" spans="1:36" ht="19.5" customHeight="1" x14ac:dyDescent="0.25">
      <c r="A40" s="184">
        <v>28</v>
      </c>
      <c r="B40" s="185" t="s">
        <v>244</v>
      </c>
      <c r="C40" s="185" t="s">
        <v>247</v>
      </c>
      <c r="D40" s="185" t="s">
        <v>254</v>
      </c>
      <c r="E40" s="186" t="s">
        <v>103</v>
      </c>
      <c r="F40" s="190">
        <v>1</v>
      </c>
      <c r="G40" s="469">
        <v>1800651</v>
      </c>
      <c r="H40" s="470" t="s">
        <v>1882</v>
      </c>
      <c r="I40" s="193">
        <v>2</v>
      </c>
      <c r="J40" s="469">
        <v>1800651</v>
      </c>
      <c r="K40" s="470" t="s">
        <v>1893</v>
      </c>
      <c r="L40" s="569"/>
      <c r="M40" s="570"/>
      <c r="N40" s="570"/>
      <c r="O40" s="56"/>
      <c r="P40" s="138"/>
      <c r="Q40" s="58" t="s">
        <v>1998</v>
      </c>
    </row>
    <row r="41" spans="1:36" ht="19.5" customHeight="1" x14ac:dyDescent="0.25">
      <c r="A41" s="575"/>
      <c r="B41" s="576"/>
      <c r="C41" s="576"/>
      <c r="D41" s="576"/>
      <c r="E41" s="577"/>
      <c r="F41" s="194">
        <v>3</v>
      </c>
      <c r="G41" s="469">
        <v>1715655</v>
      </c>
      <c r="H41" s="470" t="s">
        <v>1892</v>
      </c>
      <c r="I41" s="195">
        <v>4</v>
      </c>
      <c r="J41" s="469">
        <v>1819018</v>
      </c>
      <c r="K41" s="470" t="s">
        <v>1902</v>
      </c>
      <c r="L41" s="46">
        <f>'Moors League'!G36</f>
        <v>4</v>
      </c>
      <c r="M41" s="183">
        <f>'Moors League'!H36</f>
        <v>12134</v>
      </c>
      <c r="N41" s="183">
        <f>'Moors League'!I36</f>
        <v>3</v>
      </c>
      <c r="O41" s="56"/>
      <c r="P41" s="138"/>
      <c r="Q41" s="58" t="s">
        <v>1998</v>
      </c>
    </row>
    <row r="42" spans="1:36" ht="19.5" customHeight="1" x14ac:dyDescent="0.25">
      <c r="A42" s="184">
        <v>29</v>
      </c>
      <c r="B42" s="185" t="s">
        <v>243</v>
      </c>
      <c r="C42" s="185" t="s">
        <v>245</v>
      </c>
      <c r="D42" s="185" t="s">
        <v>253</v>
      </c>
      <c r="E42" s="186" t="s">
        <v>101</v>
      </c>
      <c r="F42" s="188" t="s">
        <v>256</v>
      </c>
      <c r="G42" s="469">
        <v>1624358</v>
      </c>
      <c r="H42" s="470" t="s">
        <v>1885</v>
      </c>
      <c r="I42" s="189" t="s">
        <v>258</v>
      </c>
      <c r="J42" s="469">
        <v>1507985</v>
      </c>
      <c r="K42" s="470" t="s">
        <v>1879</v>
      </c>
      <c r="L42" s="569"/>
      <c r="M42" s="570"/>
      <c r="N42" s="570"/>
      <c r="O42" s="56"/>
      <c r="P42" s="138"/>
      <c r="Q42" s="58" t="s">
        <v>1998</v>
      </c>
    </row>
    <row r="43" spans="1:36" ht="19.5" customHeight="1" x14ac:dyDescent="0.25">
      <c r="A43" s="575"/>
      <c r="B43" s="576"/>
      <c r="C43" s="576"/>
      <c r="D43" s="576"/>
      <c r="E43" s="577"/>
      <c r="F43" s="188" t="s">
        <v>257</v>
      </c>
      <c r="G43" s="469">
        <v>1624360</v>
      </c>
      <c r="H43" s="470" t="s">
        <v>1888</v>
      </c>
      <c r="I43" s="189" t="s">
        <v>259</v>
      </c>
      <c r="J43" s="469">
        <v>1447121</v>
      </c>
      <c r="K43" s="470" t="s">
        <v>1897</v>
      </c>
      <c r="L43" s="46">
        <f>'Moors League'!G37</f>
        <v>1</v>
      </c>
      <c r="M43" s="183">
        <f>'Moors League'!H37</f>
        <v>22212</v>
      </c>
      <c r="N43" s="183">
        <f>'Moors League'!I37</f>
        <v>6</v>
      </c>
      <c r="O43" s="56"/>
      <c r="P43" s="138"/>
      <c r="Q43" s="58" t="s">
        <v>1998</v>
      </c>
    </row>
    <row r="44" spans="1:36" ht="19.5" customHeight="1" x14ac:dyDescent="0.25">
      <c r="A44" s="184">
        <v>30</v>
      </c>
      <c r="B44" s="185" t="s">
        <v>244</v>
      </c>
      <c r="C44" s="185" t="s">
        <v>245</v>
      </c>
      <c r="D44" s="185" t="s">
        <v>253</v>
      </c>
      <c r="E44" s="186" t="s">
        <v>101</v>
      </c>
      <c r="F44" s="190" t="s">
        <v>256</v>
      </c>
      <c r="G44" s="469">
        <v>1659885</v>
      </c>
      <c r="H44" s="470" t="s">
        <v>1886</v>
      </c>
      <c r="I44" s="189" t="s">
        <v>258</v>
      </c>
      <c r="J44" s="469">
        <v>1412240</v>
      </c>
      <c r="K44" s="470" t="s">
        <v>1880</v>
      </c>
      <c r="L44" s="569"/>
      <c r="M44" s="570"/>
      <c r="N44" s="570"/>
      <c r="O44" s="56"/>
      <c r="P44" s="138"/>
      <c r="Q44" s="58" t="s">
        <v>1998</v>
      </c>
    </row>
    <row r="45" spans="1:36" ht="19.5" customHeight="1" x14ac:dyDescent="0.25">
      <c r="A45" s="575"/>
      <c r="B45" s="576"/>
      <c r="C45" s="576"/>
      <c r="D45" s="576"/>
      <c r="E45" s="577"/>
      <c r="F45" s="188" t="s">
        <v>257</v>
      </c>
      <c r="G45" s="469">
        <v>1442066</v>
      </c>
      <c r="H45" s="470" t="s">
        <v>1884</v>
      </c>
      <c r="I45" s="189" t="s">
        <v>259</v>
      </c>
      <c r="J45" s="469">
        <v>1608819</v>
      </c>
      <c r="K45" s="470" t="s">
        <v>1878</v>
      </c>
      <c r="L45" s="46">
        <f>'Moors League'!G38</f>
        <v>1</v>
      </c>
      <c r="M45" s="183">
        <f>'Moors League'!H38</f>
        <v>21297</v>
      </c>
      <c r="N45" s="183">
        <f>'Moors League'!I38</f>
        <v>6</v>
      </c>
      <c r="O45" s="56"/>
      <c r="P45" s="138"/>
      <c r="Q45" s="58" t="s">
        <v>1998</v>
      </c>
    </row>
    <row r="46" spans="1:36" s="28" customFormat="1" ht="19.5" customHeight="1" x14ac:dyDescent="0.25">
      <c r="A46" s="184">
        <v>31</v>
      </c>
      <c r="B46" s="185" t="s">
        <v>243</v>
      </c>
      <c r="C46" s="185" t="s">
        <v>84</v>
      </c>
      <c r="D46" s="185" t="s">
        <v>252</v>
      </c>
      <c r="E46" s="186" t="s">
        <v>249</v>
      </c>
      <c r="F46" s="547"/>
      <c r="G46" s="469">
        <v>1409788</v>
      </c>
      <c r="H46" s="470" t="s">
        <v>1875</v>
      </c>
      <c r="I46" s="571"/>
      <c r="J46" s="572"/>
      <c r="K46" s="572"/>
      <c r="L46" s="46">
        <f>'Moors League'!G39</f>
        <v>5</v>
      </c>
      <c r="M46" s="183">
        <f>'Moors League'!H39</f>
        <v>3568</v>
      </c>
      <c r="N46" s="183">
        <f>'Moors League'!I39</f>
        <v>2</v>
      </c>
      <c r="O46" s="56"/>
      <c r="P46" s="57"/>
      <c r="Q46" s="58"/>
      <c r="AJ46" s="177"/>
    </row>
    <row r="47" spans="1:36" s="28" customFormat="1" ht="19.5" customHeight="1" x14ac:dyDescent="0.25">
      <c r="A47" s="184">
        <v>32</v>
      </c>
      <c r="B47" s="185" t="s">
        <v>244</v>
      </c>
      <c r="C47" s="185" t="s">
        <v>84</v>
      </c>
      <c r="D47" s="185" t="s">
        <v>252</v>
      </c>
      <c r="E47" s="186" t="s">
        <v>249</v>
      </c>
      <c r="F47" s="547"/>
      <c r="G47" s="469">
        <v>1480052</v>
      </c>
      <c r="H47" s="470" t="s">
        <v>1876</v>
      </c>
      <c r="I47" s="571"/>
      <c r="J47" s="572"/>
      <c r="K47" s="572"/>
      <c r="L47" s="46">
        <f>'Moors League'!G40</f>
        <v>2</v>
      </c>
      <c r="M47" s="183">
        <f>'Moors League'!H40</f>
        <v>2657</v>
      </c>
      <c r="N47" s="183">
        <f>'Moors League'!I40</f>
        <v>5</v>
      </c>
      <c r="O47" s="56"/>
      <c r="P47" s="57"/>
      <c r="Q47" s="58"/>
      <c r="AJ47" s="177"/>
    </row>
    <row r="48" spans="1:36" s="28" customFormat="1" ht="19.5" customHeight="1" x14ac:dyDescent="0.25">
      <c r="A48" s="184">
        <v>33</v>
      </c>
      <c r="B48" s="185" t="s">
        <v>243</v>
      </c>
      <c r="C48" s="185" t="s">
        <v>242</v>
      </c>
      <c r="D48" s="185" t="s">
        <v>252</v>
      </c>
      <c r="E48" s="186" t="s">
        <v>248</v>
      </c>
      <c r="F48" s="547"/>
      <c r="G48" s="469">
        <v>1689521</v>
      </c>
      <c r="H48" s="470" t="s">
        <v>1883</v>
      </c>
      <c r="I48" s="571"/>
      <c r="J48" s="572"/>
      <c r="K48" s="572"/>
      <c r="L48" s="46">
        <f>'Moors League'!G41</f>
        <v>1</v>
      </c>
      <c r="M48" s="183">
        <f>'Moors League'!H41</f>
        <v>3902</v>
      </c>
      <c r="N48" s="183">
        <f>'Moors League'!I41</f>
        <v>6</v>
      </c>
      <c r="O48" s="56"/>
      <c r="P48" s="57"/>
      <c r="Q48" s="58"/>
      <c r="AJ48" s="177"/>
    </row>
    <row r="49" spans="1:36" s="28" customFormat="1" ht="19.5" customHeight="1" x14ac:dyDescent="0.25">
      <c r="A49" s="184">
        <v>34</v>
      </c>
      <c r="B49" s="185" t="s">
        <v>244</v>
      </c>
      <c r="C49" s="185" t="s">
        <v>242</v>
      </c>
      <c r="D49" s="185" t="s">
        <v>252</v>
      </c>
      <c r="E49" s="186" t="s">
        <v>248</v>
      </c>
      <c r="F49" s="547"/>
      <c r="G49" s="469">
        <v>1689520</v>
      </c>
      <c r="H49" s="470" t="s">
        <v>1891</v>
      </c>
      <c r="I49" s="571"/>
      <c r="J49" s="572"/>
      <c r="K49" s="572"/>
      <c r="L49" s="46">
        <f>'Moors League'!G42</f>
        <v>5</v>
      </c>
      <c r="M49" s="183">
        <f>'Moors League'!H42</f>
        <v>4028</v>
      </c>
      <c r="N49" s="183">
        <f>'Moors League'!I42</f>
        <v>2</v>
      </c>
      <c r="O49" s="56"/>
      <c r="P49" s="57"/>
      <c r="Q49" s="58"/>
      <c r="AJ49" s="177"/>
    </row>
    <row r="50" spans="1:36" s="28" customFormat="1" ht="19.5" customHeight="1" x14ac:dyDescent="0.25">
      <c r="A50" s="184">
        <v>35</v>
      </c>
      <c r="B50" s="185" t="s">
        <v>243</v>
      </c>
      <c r="C50" s="185" t="s">
        <v>245</v>
      </c>
      <c r="D50" s="185" t="s">
        <v>252</v>
      </c>
      <c r="E50" s="186" t="s">
        <v>251</v>
      </c>
      <c r="F50" s="547"/>
      <c r="G50" s="469">
        <v>1507985</v>
      </c>
      <c r="H50" s="470" t="s">
        <v>1879</v>
      </c>
      <c r="I50" s="571"/>
      <c r="J50" s="572"/>
      <c r="K50" s="572"/>
      <c r="L50" s="46">
        <f>'Moors League'!G43</f>
        <v>2</v>
      </c>
      <c r="M50" s="183">
        <f>'Moors League'!H43</f>
        <v>3006</v>
      </c>
      <c r="N50" s="183">
        <f>'Moors League'!I43</f>
        <v>5</v>
      </c>
      <c r="O50" s="56"/>
      <c r="P50" s="57"/>
      <c r="Q50" s="58"/>
      <c r="AJ50" s="177"/>
    </row>
    <row r="51" spans="1:36" s="28" customFormat="1" ht="19.5" customHeight="1" x14ac:dyDescent="0.25">
      <c r="A51" s="184">
        <v>36</v>
      </c>
      <c r="B51" s="185" t="s">
        <v>244</v>
      </c>
      <c r="C51" s="185" t="s">
        <v>245</v>
      </c>
      <c r="D51" s="185" t="s">
        <v>252</v>
      </c>
      <c r="E51" s="186" t="s">
        <v>251</v>
      </c>
      <c r="F51" s="547"/>
      <c r="G51" s="469">
        <v>1412240</v>
      </c>
      <c r="H51" s="470" t="s">
        <v>1880</v>
      </c>
      <c r="I51" s="571"/>
      <c r="J51" s="572"/>
      <c r="K51" s="572"/>
      <c r="L51" s="46">
        <f>'Moors League'!G44</f>
        <v>2</v>
      </c>
      <c r="M51" s="183">
        <f>'Moors League'!H44</f>
        <v>2827</v>
      </c>
      <c r="N51" s="183">
        <f>'Moors League'!I44</f>
        <v>5</v>
      </c>
      <c r="O51" s="56"/>
      <c r="P51" s="57"/>
      <c r="Q51" s="58"/>
      <c r="AJ51" s="177"/>
    </row>
    <row r="52" spans="1:36" s="28" customFormat="1" ht="19.5" customHeight="1" x14ac:dyDescent="0.25">
      <c r="A52" s="184">
        <v>37</v>
      </c>
      <c r="B52" s="185" t="s">
        <v>243</v>
      </c>
      <c r="C52" s="185" t="s">
        <v>247</v>
      </c>
      <c r="D52" s="185" t="s">
        <v>252</v>
      </c>
      <c r="E52" s="186" t="s">
        <v>250</v>
      </c>
      <c r="F52" s="547"/>
      <c r="G52" s="469">
        <v>1656895</v>
      </c>
      <c r="H52" s="470" t="s">
        <v>1881</v>
      </c>
      <c r="I52" s="571"/>
      <c r="J52" s="572"/>
      <c r="K52" s="572"/>
      <c r="L52" s="46">
        <f>'Moors League'!G45</f>
        <v>4</v>
      </c>
      <c r="M52" s="183">
        <f>'Moors League'!H45</f>
        <v>5345</v>
      </c>
      <c r="N52" s="183">
        <f>'Moors League'!I45</f>
        <v>3</v>
      </c>
      <c r="O52" s="56"/>
      <c r="P52" s="57"/>
      <c r="Q52" s="58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77"/>
    </row>
    <row r="53" spans="1:36" s="28" customFormat="1" ht="19.5" customHeight="1" x14ac:dyDescent="0.25">
      <c r="A53" s="184">
        <v>38</v>
      </c>
      <c r="B53" s="185" t="s">
        <v>244</v>
      </c>
      <c r="C53" s="185" t="s">
        <v>247</v>
      </c>
      <c r="D53" s="185" t="s">
        <v>252</v>
      </c>
      <c r="E53" s="186" t="s">
        <v>250</v>
      </c>
      <c r="F53" s="547"/>
      <c r="G53" s="469">
        <v>1800651</v>
      </c>
      <c r="H53" s="470" t="s">
        <v>1893</v>
      </c>
      <c r="I53" s="571"/>
      <c r="J53" s="572"/>
      <c r="K53" s="572"/>
      <c r="L53" s="46">
        <f>'Moors League'!G46</f>
        <v>4</v>
      </c>
      <c r="M53" s="183">
        <f>'Moors League'!H46</f>
        <v>5657</v>
      </c>
      <c r="N53" s="183">
        <f>'Moors League'!I46</f>
        <v>3</v>
      </c>
      <c r="O53" s="56"/>
      <c r="P53" s="57"/>
      <c r="Q53" s="58" t="s">
        <v>1998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77"/>
    </row>
    <row r="54" spans="1:36" s="28" customFormat="1" ht="19.5" customHeight="1" x14ac:dyDescent="0.25">
      <c r="A54" s="184">
        <v>39</v>
      </c>
      <c r="B54" s="185" t="s">
        <v>243</v>
      </c>
      <c r="C54" s="185" t="s">
        <v>246</v>
      </c>
      <c r="D54" s="185" t="s">
        <v>252</v>
      </c>
      <c r="E54" s="186" t="s">
        <v>249</v>
      </c>
      <c r="F54" s="547"/>
      <c r="G54" s="469">
        <v>1624360</v>
      </c>
      <c r="H54" s="470" t="s">
        <v>1888</v>
      </c>
      <c r="I54" s="571"/>
      <c r="J54" s="572"/>
      <c r="K54" s="572"/>
      <c r="L54" s="46">
        <f>'Moors League'!G47</f>
        <v>3</v>
      </c>
      <c r="M54" s="183">
        <f>'Moors League'!H47</f>
        <v>3477</v>
      </c>
      <c r="N54" s="183">
        <f>'Moors League'!I47</f>
        <v>4</v>
      </c>
      <c r="O54" s="56"/>
      <c r="P54" s="57"/>
      <c r="Q54" s="58"/>
      <c r="AJ54" s="177"/>
    </row>
    <row r="55" spans="1:36" s="28" customFormat="1" ht="19.5" customHeight="1" x14ac:dyDescent="0.25">
      <c r="A55" s="184">
        <v>40</v>
      </c>
      <c r="B55" s="185" t="s">
        <v>244</v>
      </c>
      <c r="C55" s="185" t="s">
        <v>246</v>
      </c>
      <c r="D55" s="185" t="s">
        <v>252</v>
      </c>
      <c r="E55" s="186" t="s">
        <v>249</v>
      </c>
      <c r="F55" s="548"/>
      <c r="G55" s="469">
        <v>1442066</v>
      </c>
      <c r="H55" s="470" t="s">
        <v>1884</v>
      </c>
      <c r="I55" s="573"/>
      <c r="J55" s="574"/>
      <c r="K55" s="574"/>
      <c r="L55" s="46">
        <f>'Moors League'!G48</f>
        <v>4</v>
      </c>
      <c r="M55" s="183">
        <f>'Moors League'!H48</f>
        <v>3511</v>
      </c>
      <c r="N55" s="183">
        <f>'Moors League'!I48</f>
        <v>3</v>
      </c>
      <c r="O55" s="56"/>
      <c r="P55" s="57"/>
      <c r="Q55" s="58" t="s">
        <v>1998</v>
      </c>
      <c r="AJ55" s="177"/>
    </row>
    <row r="56" spans="1:36" s="28" customFormat="1" ht="19.5" customHeight="1" x14ac:dyDescent="0.25">
      <c r="A56" s="184">
        <v>41</v>
      </c>
      <c r="B56" s="185" t="s">
        <v>243</v>
      </c>
      <c r="C56" s="185" t="s">
        <v>84</v>
      </c>
      <c r="D56" s="185" t="s">
        <v>253</v>
      </c>
      <c r="E56" s="186" t="s">
        <v>103</v>
      </c>
      <c r="F56" s="191">
        <v>1</v>
      </c>
      <c r="G56" s="469">
        <v>1624358</v>
      </c>
      <c r="H56" s="470" t="s">
        <v>1885</v>
      </c>
      <c r="I56" s="192">
        <v>2</v>
      </c>
      <c r="J56" s="469">
        <v>1715653</v>
      </c>
      <c r="K56" s="470" t="s">
        <v>1896</v>
      </c>
      <c r="L56" s="569"/>
      <c r="M56" s="570"/>
      <c r="N56" s="570"/>
      <c r="O56" s="56"/>
      <c r="P56" s="57"/>
      <c r="Q56" s="58" t="s">
        <v>1998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77"/>
    </row>
    <row r="57" spans="1:36" s="28" customFormat="1" ht="19.5" customHeight="1" x14ac:dyDescent="0.25">
      <c r="A57" s="575"/>
      <c r="B57" s="576"/>
      <c r="C57" s="576"/>
      <c r="D57" s="576"/>
      <c r="E57" s="577"/>
      <c r="F57" s="191">
        <v>3</v>
      </c>
      <c r="G57" s="469">
        <v>1409788</v>
      </c>
      <c r="H57" s="470" t="s">
        <v>1875</v>
      </c>
      <c r="I57" s="192">
        <v>4</v>
      </c>
      <c r="J57" s="469">
        <v>1624358</v>
      </c>
      <c r="K57" s="470" t="s">
        <v>1879</v>
      </c>
      <c r="L57" s="46">
        <f>'Moors League'!G49</f>
        <v>3</v>
      </c>
      <c r="M57" s="183">
        <f>'Moors League'!H49</f>
        <v>20764</v>
      </c>
      <c r="N57" s="183">
        <f>'Moors League'!I49</f>
        <v>4</v>
      </c>
      <c r="O57" s="56"/>
      <c r="P57" s="57"/>
      <c r="Q57" s="58" t="s">
        <v>1998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77"/>
    </row>
    <row r="58" spans="1:36" s="28" customFormat="1" ht="19.5" customHeight="1" x14ac:dyDescent="0.25">
      <c r="A58" s="184">
        <v>42</v>
      </c>
      <c r="B58" s="185" t="s">
        <v>244</v>
      </c>
      <c r="C58" s="185" t="s">
        <v>84</v>
      </c>
      <c r="D58" s="185" t="s">
        <v>253</v>
      </c>
      <c r="E58" s="186" t="s">
        <v>103</v>
      </c>
      <c r="F58" s="190">
        <v>1</v>
      </c>
      <c r="G58" s="469">
        <v>1275093</v>
      </c>
      <c r="H58" s="470" t="s">
        <v>1890</v>
      </c>
      <c r="I58" s="193">
        <v>2</v>
      </c>
      <c r="J58" s="469">
        <v>846398</v>
      </c>
      <c r="K58" s="470" t="s">
        <v>1898</v>
      </c>
      <c r="L58" s="569"/>
      <c r="M58" s="570"/>
      <c r="N58" s="570"/>
      <c r="O58" s="56"/>
      <c r="P58" s="57"/>
      <c r="Q58" s="58" t="s">
        <v>1998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77"/>
    </row>
    <row r="59" spans="1:36" s="28" customFormat="1" ht="19.5" customHeight="1" x14ac:dyDescent="0.25">
      <c r="A59" s="575"/>
      <c r="B59" s="576"/>
      <c r="C59" s="576"/>
      <c r="D59" s="576"/>
      <c r="E59" s="577"/>
      <c r="F59" s="194">
        <v>3</v>
      </c>
      <c r="G59" s="469">
        <v>1412240</v>
      </c>
      <c r="H59" s="470" t="s">
        <v>1880</v>
      </c>
      <c r="I59" s="195">
        <v>4</v>
      </c>
      <c r="J59" s="469">
        <v>1480052</v>
      </c>
      <c r="K59" s="470" t="s">
        <v>1876</v>
      </c>
      <c r="L59" s="46">
        <f>'Moors League'!G50</f>
        <v>2</v>
      </c>
      <c r="M59" s="183">
        <f>'Moors League'!H50</f>
        <v>14465</v>
      </c>
      <c r="N59" s="183">
        <f>'Moors League'!I50</f>
        <v>5</v>
      </c>
      <c r="O59" s="56"/>
      <c r="P59" s="57"/>
      <c r="Q59" s="58" t="s">
        <v>1998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77"/>
    </row>
    <row r="60" spans="1:36" s="28" customFormat="1" ht="19.5" customHeight="1" x14ac:dyDescent="0.25">
      <c r="A60" s="184">
        <v>43</v>
      </c>
      <c r="B60" s="185" t="s">
        <v>243</v>
      </c>
      <c r="C60" s="185" t="s">
        <v>242</v>
      </c>
      <c r="D60" s="185" t="s">
        <v>253</v>
      </c>
      <c r="E60" s="186" t="s">
        <v>101</v>
      </c>
      <c r="F60" s="188" t="s">
        <v>256</v>
      </c>
      <c r="G60" s="469">
        <v>168921</v>
      </c>
      <c r="H60" s="470" t="s">
        <v>1883</v>
      </c>
      <c r="I60" s="189" t="s">
        <v>258</v>
      </c>
      <c r="J60" s="469">
        <v>1751213</v>
      </c>
      <c r="K60" s="470" t="s">
        <v>1887</v>
      </c>
      <c r="L60" s="569"/>
      <c r="M60" s="570"/>
      <c r="N60" s="570"/>
      <c r="O60" s="56"/>
      <c r="P60" s="57"/>
      <c r="Q60" s="58" t="s">
        <v>1998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77"/>
    </row>
    <row r="61" spans="1:36" s="28" customFormat="1" ht="19.5" customHeight="1" x14ac:dyDescent="0.25">
      <c r="A61" s="575"/>
      <c r="B61" s="576"/>
      <c r="C61" s="576"/>
      <c r="D61" s="576"/>
      <c r="E61" s="577"/>
      <c r="F61" s="188" t="s">
        <v>257</v>
      </c>
      <c r="G61" s="469">
        <v>1652845</v>
      </c>
      <c r="H61" s="470" t="s">
        <v>1877</v>
      </c>
      <c r="I61" s="189" t="s">
        <v>259</v>
      </c>
      <c r="J61" s="469">
        <v>1739431</v>
      </c>
      <c r="K61" s="470" t="s">
        <v>1903</v>
      </c>
      <c r="L61" s="46">
        <f>'Moors League'!G51</f>
        <v>1</v>
      </c>
      <c r="M61" s="183">
        <f>'Moors League'!H51</f>
        <v>24102</v>
      </c>
      <c r="N61" s="183">
        <f>'Moors League'!I51</f>
        <v>6</v>
      </c>
      <c r="O61" s="56"/>
      <c r="P61" s="57"/>
      <c r="Q61" s="58" t="s">
        <v>1998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77"/>
    </row>
    <row r="62" spans="1:36" s="28" customFormat="1" ht="19.5" customHeight="1" x14ac:dyDescent="0.25">
      <c r="A62" s="184">
        <v>44</v>
      </c>
      <c r="B62" s="185" t="s">
        <v>244</v>
      </c>
      <c r="C62" s="185" t="s">
        <v>242</v>
      </c>
      <c r="D62" s="185" t="s">
        <v>253</v>
      </c>
      <c r="E62" s="186" t="s">
        <v>101</v>
      </c>
      <c r="F62" s="190" t="s">
        <v>256</v>
      </c>
      <c r="G62" s="469">
        <v>1786368</v>
      </c>
      <c r="H62" s="470" t="s">
        <v>1894</v>
      </c>
      <c r="I62" s="189" t="s">
        <v>258</v>
      </c>
      <c r="J62" s="469">
        <v>1689520</v>
      </c>
      <c r="K62" s="470" t="s">
        <v>1891</v>
      </c>
      <c r="L62" s="569"/>
      <c r="M62" s="570"/>
      <c r="N62" s="570"/>
      <c r="O62" s="56"/>
      <c r="P62" s="57"/>
      <c r="Q62" s="58" t="s">
        <v>1998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77"/>
    </row>
    <row r="63" spans="1:36" s="28" customFormat="1" ht="19.5" customHeight="1" x14ac:dyDescent="0.25">
      <c r="A63" s="575"/>
      <c r="B63" s="576"/>
      <c r="C63" s="576"/>
      <c r="D63" s="576"/>
      <c r="E63" s="577"/>
      <c r="F63" s="188" t="s">
        <v>257</v>
      </c>
      <c r="G63" s="469">
        <v>1608819</v>
      </c>
      <c r="H63" s="470" t="s">
        <v>1878</v>
      </c>
      <c r="I63" s="189" t="s">
        <v>259</v>
      </c>
      <c r="J63" s="469">
        <v>1724792</v>
      </c>
      <c r="K63" s="470" t="s">
        <v>1882</v>
      </c>
      <c r="L63" s="46">
        <f>'Moors League'!G52</f>
        <v>2</v>
      </c>
      <c r="M63" s="183">
        <f>'Moors League'!H52</f>
        <v>24441</v>
      </c>
      <c r="N63" s="183">
        <f>'Moors League'!I52</f>
        <v>5</v>
      </c>
      <c r="O63" s="56"/>
      <c r="P63" s="57"/>
      <c r="Q63" s="58" t="s">
        <v>1998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77"/>
    </row>
    <row r="64" spans="1:36" s="28" customFormat="1" ht="19.5" customHeight="1" x14ac:dyDescent="0.25">
      <c r="A64" s="184">
        <v>45</v>
      </c>
      <c r="B64" s="185" t="s">
        <v>243</v>
      </c>
      <c r="C64" s="185" t="s">
        <v>246</v>
      </c>
      <c r="D64" s="185" t="s">
        <v>252</v>
      </c>
      <c r="E64" s="186" t="s">
        <v>251</v>
      </c>
      <c r="F64" s="547"/>
      <c r="G64" s="469">
        <v>1624360</v>
      </c>
      <c r="H64" s="470" t="s">
        <v>1888</v>
      </c>
      <c r="I64" s="571"/>
      <c r="J64" s="572"/>
      <c r="K64" s="572"/>
      <c r="L64" s="46">
        <f>'Moors League'!G53</f>
        <v>3</v>
      </c>
      <c r="M64" s="183">
        <f>'Moors League'!H53</f>
        <v>3127</v>
      </c>
      <c r="N64" s="183">
        <f>'Moors League'!I53</f>
        <v>4</v>
      </c>
      <c r="O64" s="56"/>
      <c r="P64" s="57"/>
      <c r="Q64" s="58" t="s">
        <v>1998</v>
      </c>
      <c r="AJ64" s="177"/>
    </row>
    <row r="65" spans="1:36" s="28" customFormat="1" ht="19.5" customHeight="1" x14ac:dyDescent="0.25">
      <c r="A65" s="184">
        <v>46</v>
      </c>
      <c r="B65" s="185" t="s">
        <v>244</v>
      </c>
      <c r="C65" s="185" t="s">
        <v>246</v>
      </c>
      <c r="D65" s="185" t="s">
        <v>252</v>
      </c>
      <c r="E65" s="186" t="s">
        <v>251</v>
      </c>
      <c r="F65" s="547"/>
      <c r="G65" s="469">
        <v>1442066</v>
      </c>
      <c r="H65" s="470" t="s">
        <v>1884</v>
      </c>
      <c r="I65" s="571"/>
      <c r="J65" s="572"/>
      <c r="K65" s="572"/>
      <c r="L65" s="46">
        <f>'Moors League'!G54</f>
        <v>3</v>
      </c>
      <c r="M65" s="183">
        <f>'Moors League'!H54</f>
        <v>3092</v>
      </c>
      <c r="N65" s="183">
        <f>'Moors League'!I54</f>
        <v>4</v>
      </c>
      <c r="O65" s="56"/>
      <c r="P65" s="57"/>
      <c r="Q65" s="58" t="s">
        <v>1998</v>
      </c>
      <c r="AJ65" s="177"/>
    </row>
    <row r="66" spans="1:36" s="28" customFormat="1" ht="19.5" customHeight="1" x14ac:dyDescent="0.25">
      <c r="A66" s="184">
        <v>47</v>
      </c>
      <c r="B66" s="185" t="s">
        <v>243</v>
      </c>
      <c r="C66" s="185" t="s">
        <v>247</v>
      </c>
      <c r="D66" s="185" t="s">
        <v>252</v>
      </c>
      <c r="E66" s="186" t="s">
        <v>249</v>
      </c>
      <c r="F66" s="547"/>
      <c r="G66" s="469">
        <v>1656895</v>
      </c>
      <c r="H66" s="470" t="s">
        <v>1881</v>
      </c>
      <c r="I66" s="571"/>
      <c r="J66" s="572"/>
      <c r="K66" s="572"/>
      <c r="L66" s="46" t="str">
        <f>'Moors League'!G55</f>
        <v>DSQ</v>
      </c>
      <c r="M66" s="183" t="str">
        <f>'Moors League'!H55</f>
        <v>DSQ</v>
      </c>
      <c r="N66" s="183">
        <f>'Moors League'!I55</f>
        <v>0</v>
      </c>
      <c r="O66" s="56">
        <v>8.5</v>
      </c>
      <c r="P66" s="57"/>
      <c r="Q66" s="58" t="s">
        <v>2009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77"/>
    </row>
    <row r="67" spans="1:36" s="28" customFormat="1" ht="19.5" customHeight="1" x14ac:dyDescent="0.25">
      <c r="A67" s="184">
        <v>48</v>
      </c>
      <c r="B67" s="185" t="s">
        <v>244</v>
      </c>
      <c r="C67" s="185" t="s">
        <v>247</v>
      </c>
      <c r="D67" s="185" t="s">
        <v>252</v>
      </c>
      <c r="E67" s="186" t="s">
        <v>249</v>
      </c>
      <c r="F67" s="547"/>
      <c r="G67" s="469">
        <v>1800651</v>
      </c>
      <c r="H67" s="470" t="s">
        <v>1893</v>
      </c>
      <c r="I67" s="571"/>
      <c r="J67" s="572"/>
      <c r="K67" s="572"/>
      <c r="L67" s="46">
        <f>'Moors League'!G56</f>
        <v>3</v>
      </c>
      <c r="M67" s="183">
        <f>'Moors League'!H56</f>
        <v>5455</v>
      </c>
      <c r="N67" s="183">
        <f>'Moors League'!I56</f>
        <v>4</v>
      </c>
      <c r="O67" s="56"/>
      <c r="P67" s="57"/>
      <c r="Q67" s="58" t="s">
        <v>1998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77"/>
    </row>
    <row r="68" spans="1:36" s="28" customFormat="1" ht="19.5" customHeight="1" x14ac:dyDescent="0.25">
      <c r="A68" s="184">
        <v>49</v>
      </c>
      <c r="B68" s="185" t="s">
        <v>243</v>
      </c>
      <c r="C68" s="185" t="s">
        <v>245</v>
      </c>
      <c r="D68" s="185" t="s">
        <v>252</v>
      </c>
      <c r="E68" s="186" t="s">
        <v>248</v>
      </c>
      <c r="F68" s="547"/>
      <c r="G68" s="469">
        <v>1507985</v>
      </c>
      <c r="H68" s="470" t="s">
        <v>1879</v>
      </c>
      <c r="I68" s="571"/>
      <c r="J68" s="572"/>
      <c r="K68" s="572"/>
      <c r="L68" s="46">
        <f>'Moors League'!G57</f>
        <v>3</v>
      </c>
      <c r="M68" s="183">
        <f>'Moors League'!H57</f>
        <v>3791</v>
      </c>
      <c r="N68" s="183">
        <f>'Moors League'!I57</f>
        <v>4</v>
      </c>
      <c r="O68" s="56"/>
      <c r="P68" s="57"/>
      <c r="Q68" s="58" t="s">
        <v>1998</v>
      </c>
      <c r="AJ68" s="177"/>
    </row>
    <row r="69" spans="1:36" s="28" customFormat="1" ht="19.5" customHeight="1" x14ac:dyDescent="0.25">
      <c r="A69" s="184">
        <v>50</v>
      </c>
      <c r="B69" s="185" t="s">
        <v>244</v>
      </c>
      <c r="C69" s="185" t="s">
        <v>245</v>
      </c>
      <c r="D69" s="185" t="s">
        <v>252</v>
      </c>
      <c r="E69" s="186" t="s">
        <v>248</v>
      </c>
      <c r="F69" s="547"/>
      <c r="G69" s="469">
        <v>1659885</v>
      </c>
      <c r="H69" s="470" t="s">
        <v>1886</v>
      </c>
      <c r="I69" s="571"/>
      <c r="J69" s="572"/>
      <c r="K69" s="572"/>
      <c r="L69" s="46">
        <f>'Moors League'!G58</f>
        <v>3</v>
      </c>
      <c r="M69" s="183">
        <f>'Moors League'!H58</f>
        <v>3352</v>
      </c>
      <c r="N69" s="183">
        <f>'Moors League'!I58</f>
        <v>4</v>
      </c>
      <c r="O69" s="56"/>
      <c r="P69" s="57"/>
      <c r="Q69" s="58" t="s">
        <v>1998</v>
      </c>
      <c r="AJ69" s="177"/>
    </row>
    <row r="70" spans="1:36" s="28" customFormat="1" ht="19.5" customHeight="1" x14ac:dyDescent="0.25">
      <c r="A70" s="184">
        <v>51</v>
      </c>
      <c r="B70" s="185" t="s">
        <v>243</v>
      </c>
      <c r="C70" s="185" t="s">
        <v>242</v>
      </c>
      <c r="D70" s="185" t="s">
        <v>252</v>
      </c>
      <c r="E70" s="186" t="s">
        <v>250</v>
      </c>
      <c r="F70" s="547"/>
      <c r="G70" s="469">
        <v>1751213</v>
      </c>
      <c r="H70" s="470" t="s">
        <v>1887</v>
      </c>
      <c r="I70" s="571"/>
      <c r="J70" s="572"/>
      <c r="K70" s="572"/>
      <c r="L70" s="46">
        <f>'Moors League'!G59</f>
        <v>2</v>
      </c>
      <c r="M70" s="183">
        <f>'Moors League'!H59</f>
        <v>4483</v>
      </c>
      <c r="N70" s="183">
        <f>'Moors League'!I59</f>
        <v>5</v>
      </c>
      <c r="O70" s="56"/>
      <c r="P70" s="57"/>
      <c r="Q70" s="58" t="s">
        <v>1998</v>
      </c>
      <c r="AJ70" s="177"/>
    </row>
    <row r="71" spans="1:36" s="28" customFormat="1" ht="19.5" customHeight="1" x14ac:dyDescent="0.25">
      <c r="A71" s="184">
        <v>52</v>
      </c>
      <c r="B71" s="185" t="s">
        <v>244</v>
      </c>
      <c r="C71" s="185" t="s">
        <v>242</v>
      </c>
      <c r="D71" s="185" t="s">
        <v>252</v>
      </c>
      <c r="E71" s="186" t="s">
        <v>250</v>
      </c>
      <c r="F71" s="547"/>
      <c r="G71" s="469">
        <v>1608819</v>
      </c>
      <c r="H71" s="470" t="s">
        <v>1878</v>
      </c>
      <c r="I71" s="571"/>
      <c r="J71" s="572"/>
      <c r="K71" s="572"/>
      <c r="L71" s="46">
        <f>'Moors League'!G60</f>
        <v>2</v>
      </c>
      <c r="M71" s="183">
        <f>'Moors League'!H60</f>
        <v>4372</v>
      </c>
      <c r="N71" s="183">
        <f>'Moors League'!I60</f>
        <v>5</v>
      </c>
      <c r="O71" s="56"/>
      <c r="P71" s="57"/>
      <c r="Q71" s="58" t="s">
        <v>1998</v>
      </c>
      <c r="AJ71" s="177"/>
    </row>
    <row r="72" spans="1:36" s="28" customFormat="1" ht="19.5" customHeight="1" x14ac:dyDescent="0.25">
      <c r="A72" s="184">
        <v>53</v>
      </c>
      <c r="B72" s="185" t="s">
        <v>243</v>
      </c>
      <c r="C72" s="185" t="s">
        <v>84</v>
      </c>
      <c r="D72" s="185" t="s">
        <v>252</v>
      </c>
      <c r="E72" s="186" t="s">
        <v>251</v>
      </c>
      <c r="F72" s="547"/>
      <c r="G72" s="469">
        <v>1409788</v>
      </c>
      <c r="H72" s="470" t="s">
        <v>1875</v>
      </c>
      <c r="I72" s="571"/>
      <c r="J72" s="572"/>
      <c r="K72" s="572"/>
      <c r="L72" s="46">
        <f>'Moors League'!G61</f>
        <v>5</v>
      </c>
      <c r="M72" s="183">
        <f>'Moors League'!H61</f>
        <v>3142</v>
      </c>
      <c r="N72" s="183">
        <f>'Moors League'!I61</f>
        <v>2</v>
      </c>
      <c r="O72" s="56"/>
      <c r="P72" s="57"/>
      <c r="Q72" s="58" t="s">
        <v>1998</v>
      </c>
      <c r="AJ72" s="177"/>
    </row>
    <row r="73" spans="1:36" s="28" customFormat="1" ht="19.5" customHeight="1" x14ac:dyDescent="0.25">
      <c r="A73" s="184">
        <v>54</v>
      </c>
      <c r="B73" s="185" t="s">
        <v>244</v>
      </c>
      <c r="C73" s="185" t="s">
        <v>84</v>
      </c>
      <c r="D73" s="185" t="s">
        <v>252</v>
      </c>
      <c r="E73" s="186" t="s">
        <v>251</v>
      </c>
      <c r="F73" s="548"/>
      <c r="G73" s="469">
        <v>1480052</v>
      </c>
      <c r="H73" s="470" t="s">
        <v>1876</v>
      </c>
      <c r="I73" s="573"/>
      <c r="J73" s="574"/>
      <c r="K73" s="574"/>
      <c r="L73" s="46">
        <f>'Moors League'!G62</f>
        <v>2</v>
      </c>
      <c r="M73" s="183">
        <f>'Moors League'!H62</f>
        <v>2451</v>
      </c>
      <c r="N73" s="183">
        <f>'Moors League'!I62</f>
        <v>5</v>
      </c>
      <c r="O73" s="56"/>
      <c r="P73" s="57"/>
      <c r="Q73" s="58" t="s">
        <v>1998</v>
      </c>
      <c r="AJ73" s="177"/>
    </row>
    <row r="74" spans="1:36" s="28" customFormat="1" ht="19.5" customHeight="1" x14ac:dyDescent="0.25">
      <c r="A74" s="184">
        <v>55</v>
      </c>
      <c r="B74" s="185" t="s">
        <v>243</v>
      </c>
      <c r="C74" s="185" t="s">
        <v>246</v>
      </c>
      <c r="D74" s="185" t="s">
        <v>253</v>
      </c>
      <c r="E74" s="186" t="s">
        <v>103</v>
      </c>
      <c r="F74" s="191">
        <v>1</v>
      </c>
      <c r="G74" s="469">
        <v>1608830</v>
      </c>
      <c r="H74" s="470" t="s">
        <v>1895</v>
      </c>
      <c r="I74" s="192">
        <v>2</v>
      </c>
      <c r="J74" s="469">
        <v>1624360</v>
      </c>
      <c r="K74" s="470" t="s">
        <v>1888</v>
      </c>
      <c r="L74" s="569"/>
      <c r="M74" s="570"/>
      <c r="N74" s="570"/>
      <c r="O74" s="56"/>
      <c r="P74" s="57"/>
      <c r="Q74" s="58" t="s">
        <v>1998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77"/>
    </row>
    <row r="75" spans="1:36" s="28" customFormat="1" ht="19.5" customHeight="1" x14ac:dyDescent="0.25">
      <c r="A75" s="575"/>
      <c r="B75" s="576"/>
      <c r="C75" s="576"/>
      <c r="D75" s="576"/>
      <c r="E75" s="577"/>
      <c r="F75" s="191">
        <v>3</v>
      </c>
      <c r="G75" s="469">
        <v>1715653</v>
      </c>
      <c r="H75" s="470" t="s">
        <v>1896</v>
      </c>
      <c r="I75" s="192">
        <v>4</v>
      </c>
      <c r="J75" s="469">
        <v>1689521</v>
      </c>
      <c r="K75" s="470" t="s">
        <v>1883</v>
      </c>
      <c r="L75" s="46">
        <f>'Moors League'!G63</f>
        <v>2</v>
      </c>
      <c r="M75" s="183">
        <f>'Moors League'!H63</f>
        <v>20967</v>
      </c>
      <c r="N75" s="183">
        <f>'Moors League'!I63</f>
        <v>5</v>
      </c>
      <c r="O75" s="56"/>
      <c r="P75" s="57"/>
      <c r="Q75" s="58" t="s">
        <v>1998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77"/>
    </row>
    <row r="76" spans="1:36" s="28" customFormat="1" ht="19.5" customHeight="1" x14ac:dyDescent="0.25">
      <c r="A76" s="184">
        <v>56</v>
      </c>
      <c r="B76" s="185" t="s">
        <v>244</v>
      </c>
      <c r="C76" s="185" t="s">
        <v>246</v>
      </c>
      <c r="D76" s="185" t="s">
        <v>253</v>
      </c>
      <c r="E76" s="186" t="s">
        <v>103</v>
      </c>
      <c r="F76" s="190">
        <v>1</v>
      </c>
      <c r="G76" s="469">
        <v>1689520</v>
      </c>
      <c r="H76" s="470" t="s">
        <v>1891</v>
      </c>
      <c r="I76" s="193">
        <v>2</v>
      </c>
      <c r="J76" s="469">
        <v>1442066</v>
      </c>
      <c r="K76" s="470" t="s">
        <v>1884</v>
      </c>
      <c r="L76" s="569"/>
      <c r="M76" s="570"/>
      <c r="N76" s="570"/>
      <c r="O76" s="56"/>
      <c r="P76" s="57"/>
      <c r="Q76" s="58" t="s">
        <v>1998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77"/>
    </row>
    <row r="77" spans="1:36" s="28" customFormat="1" ht="19.5" customHeight="1" x14ac:dyDescent="0.25">
      <c r="A77" s="575"/>
      <c r="B77" s="576"/>
      <c r="C77" s="576"/>
      <c r="D77" s="576"/>
      <c r="E77" s="577"/>
      <c r="F77" s="194">
        <v>3</v>
      </c>
      <c r="G77" s="469">
        <v>1608819</v>
      </c>
      <c r="H77" s="470" t="s">
        <v>1878</v>
      </c>
      <c r="I77" s="195">
        <v>4</v>
      </c>
      <c r="J77" s="469">
        <v>1786368</v>
      </c>
      <c r="K77" s="470" t="s">
        <v>1894</v>
      </c>
      <c r="L77" s="46">
        <f>'Moors League'!G64</f>
        <v>3</v>
      </c>
      <c r="M77" s="183">
        <f>'Moors League'!H64</f>
        <v>21525</v>
      </c>
      <c r="N77" s="183">
        <f>'Moors League'!I64</f>
        <v>4</v>
      </c>
      <c r="O77" s="56"/>
      <c r="P77" s="57"/>
      <c r="Q77" s="58" t="s">
        <v>1998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77"/>
    </row>
    <row r="78" spans="1:36" s="28" customFormat="1" ht="19.5" customHeight="1" x14ac:dyDescent="0.25">
      <c r="A78" s="184">
        <v>57</v>
      </c>
      <c r="B78" s="185" t="s">
        <v>243</v>
      </c>
      <c r="C78" s="185" t="s">
        <v>247</v>
      </c>
      <c r="D78" s="185" t="s">
        <v>254</v>
      </c>
      <c r="E78" s="186" t="s">
        <v>101</v>
      </c>
      <c r="F78" s="188" t="s">
        <v>256</v>
      </c>
      <c r="G78" s="469">
        <v>1836647</v>
      </c>
      <c r="H78" s="470" t="s">
        <v>1889</v>
      </c>
      <c r="I78" s="189" t="s">
        <v>258</v>
      </c>
      <c r="J78" s="469">
        <v>1836647</v>
      </c>
      <c r="K78" s="470" t="s">
        <v>1901</v>
      </c>
      <c r="L78" s="569"/>
      <c r="M78" s="570"/>
      <c r="N78" s="570"/>
      <c r="O78" s="56"/>
      <c r="P78" s="57"/>
      <c r="Q78" s="58" t="s">
        <v>1998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77"/>
    </row>
    <row r="79" spans="1:36" s="28" customFormat="1" ht="19.5" customHeight="1" x14ac:dyDescent="0.25">
      <c r="A79" s="575"/>
      <c r="B79" s="576"/>
      <c r="C79" s="576"/>
      <c r="D79" s="576"/>
      <c r="E79" s="577"/>
      <c r="F79" s="188" t="s">
        <v>257</v>
      </c>
      <c r="G79" s="469">
        <v>1656895</v>
      </c>
      <c r="H79" s="470" t="s">
        <v>1881</v>
      </c>
      <c r="I79" s="189" t="s">
        <v>259</v>
      </c>
      <c r="J79" s="469">
        <v>1724790</v>
      </c>
      <c r="K79" s="470" t="s">
        <v>1900</v>
      </c>
      <c r="L79" s="46" t="str">
        <f>'Moors League'!G65</f>
        <v>DSQ</v>
      </c>
      <c r="M79" s="183" t="str">
        <f>'Moors League'!H65</f>
        <v>DSQ</v>
      </c>
      <c r="N79" s="183">
        <f>'Moors League'!I65</f>
        <v>0</v>
      </c>
      <c r="O79" s="56" t="s">
        <v>2001</v>
      </c>
      <c r="P79" s="57"/>
      <c r="Q79" s="58" t="s">
        <v>2010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77"/>
    </row>
    <row r="80" spans="1:36" s="28" customFormat="1" ht="19.5" customHeight="1" x14ac:dyDescent="0.25">
      <c r="A80" s="184">
        <v>58</v>
      </c>
      <c r="B80" s="185" t="s">
        <v>244</v>
      </c>
      <c r="C80" s="185" t="s">
        <v>247</v>
      </c>
      <c r="D80" s="185" t="s">
        <v>254</v>
      </c>
      <c r="E80" s="186" t="s">
        <v>101</v>
      </c>
      <c r="F80" s="190" t="s">
        <v>256</v>
      </c>
      <c r="G80" s="469">
        <v>1724792</v>
      </c>
      <c r="H80" s="470" t="s">
        <v>1882</v>
      </c>
      <c r="I80" s="189" t="s">
        <v>258</v>
      </c>
      <c r="J80" s="469">
        <v>1715655</v>
      </c>
      <c r="K80" s="470" t="s">
        <v>1892</v>
      </c>
      <c r="L80" s="569"/>
      <c r="M80" s="570"/>
      <c r="N80" s="570"/>
      <c r="O80" s="56"/>
      <c r="P80" s="57"/>
      <c r="Q80" s="58" t="s">
        <v>1998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77"/>
    </row>
    <row r="81" spans="1:36" s="28" customFormat="1" ht="19.5" customHeight="1" x14ac:dyDescent="0.25">
      <c r="A81" s="575"/>
      <c r="B81" s="576"/>
      <c r="C81" s="576"/>
      <c r="D81" s="576"/>
      <c r="E81" s="577"/>
      <c r="F81" s="188" t="s">
        <v>257</v>
      </c>
      <c r="G81" s="469">
        <v>1800651</v>
      </c>
      <c r="H81" s="470" t="s">
        <v>1893</v>
      </c>
      <c r="I81" s="189" t="s">
        <v>259</v>
      </c>
      <c r="J81" s="469">
        <v>1819018</v>
      </c>
      <c r="K81" s="470" t="s">
        <v>1902</v>
      </c>
      <c r="L81" s="46">
        <f>'Moors League'!G66</f>
        <v>4</v>
      </c>
      <c r="M81" s="183">
        <f>'Moors League'!H66</f>
        <v>13742</v>
      </c>
      <c r="N81" s="183">
        <f>'Moors League'!I66</f>
        <v>3</v>
      </c>
      <c r="O81" s="56"/>
      <c r="P81" s="57"/>
      <c r="Q81" s="58" t="s">
        <v>1998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77"/>
    </row>
    <row r="82" spans="1:36" s="28" customFormat="1" ht="19.5" customHeight="1" x14ac:dyDescent="0.25">
      <c r="A82" s="184">
        <v>59</v>
      </c>
      <c r="B82" s="185" t="s">
        <v>243</v>
      </c>
      <c r="C82" s="185" t="s">
        <v>245</v>
      </c>
      <c r="D82" s="185" t="s">
        <v>253</v>
      </c>
      <c r="E82" s="186" t="s">
        <v>103</v>
      </c>
      <c r="F82" s="191">
        <v>1</v>
      </c>
      <c r="G82" s="469">
        <v>1507985</v>
      </c>
      <c r="H82" s="470" t="s">
        <v>1879</v>
      </c>
      <c r="I82" s="192">
        <v>2</v>
      </c>
      <c r="J82" s="469">
        <v>1624360</v>
      </c>
      <c r="K82" s="470" t="s">
        <v>1888</v>
      </c>
      <c r="L82" s="569"/>
      <c r="M82" s="570"/>
      <c r="N82" s="570"/>
      <c r="O82" s="56"/>
      <c r="P82" s="57"/>
      <c r="Q82" s="58" t="s">
        <v>1998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77"/>
    </row>
    <row r="83" spans="1:36" s="28" customFormat="1" ht="19.5" customHeight="1" x14ac:dyDescent="0.25">
      <c r="A83" s="575"/>
      <c r="B83" s="576"/>
      <c r="C83" s="576"/>
      <c r="D83" s="576"/>
      <c r="E83" s="577"/>
      <c r="F83" s="191">
        <v>3</v>
      </c>
      <c r="G83" s="469">
        <v>1447121</v>
      </c>
      <c r="H83" s="470" t="s">
        <v>1897</v>
      </c>
      <c r="I83" s="192">
        <v>4</v>
      </c>
      <c r="J83" s="469">
        <v>1624358</v>
      </c>
      <c r="K83" s="470" t="s">
        <v>1885</v>
      </c>
      <c r="L83" s="46">
        <f>'Moors League'!G67</f>
        <v>1</v>
      </c>
      <c r="M83" s="183">
        <f>'Moors League'!H67</f>
        <v>20659</v>
      </c>
      <c r="N83" s="183">
        <f>'Moors League'!I67</f>
        <v>6</v>
      </c>
      <c r="O83" s="56"/>
      <c r="P83" s="57"/>
      <c r="Q83" s="58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77"/>
    </row>
    <row r="84" spans="1:36" s="28" customFormat="1" ht="19.5" customHeight="1" x14ac:dyDescent="0.25">
      <c r="A84" s="184">
        <v>60</v>
      </c>
      <c r="B84" s="185" t="s">
        <v>244</v>
      </c>
      <c r="C84" s="185" t="s">
        <v>245</v>
      </c>
      <c r="D84" s="185" t="s">
        <v>253</v>
      </c>
      <c r="E84" s="186" t="s">
        <v>103</v>
      </c>
      <c r="F84" s="190">
        <v>1</v>
      </c>
      <c r="G84" s="469">
        <v>1659885</v>
      </c>
      <c r="H84" s="470" t="s">
        <v>1886</v>
      </c>
      <c r="I84" s="193">
        <v>2</v>
      </c>
      <c r="J84" s="469">
        <v>1412240</v>
      </c>
      <c r="K84" s="470" t="s">
        <v>1880</v>
      </c>
      <c r="L84" s="569"/>
      <c r="M84" s="570"/>
      <c r="N84" s="570"/>
      <c r="O84" s="56"/>
      <c r="P84" s="57"/>
      <c r="Q84" s="58" t="s">
        <v>1998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77"/>
    </row>
    <row r="85" spans="1:36" s="28" customFormat="1" ht="19.5" customHeight="1" x14ac:dyDescent="0.25">
      <c r="A85" s="575"/>
      <c r="B85" s="576"/>
      <c r="C85" s="576"/>
      <c r="D85" s="576"/>
      <c r="E85" s="577"/>
      <c r="F85" s="194">
        <v>3</v>
      </c>
      <c r="G85" s="469">
        <v>1608819</v>
      </c>
      <c r="H85" s="470" t="s">
        <v>1878</v>
      </c>
      <c r="I85" s="195">
        <v>4</v>
      </c>
      <c r="J85" s="469">
        <v>1442066</v>
      </c>
      <c r="K85" s="470" t="s">
        <v>1884</v>
      </c>
      <c r="L85" s="46">
        <f>'Moors League'!G68</f>
        <v>3</v>
      </c>
      <c r="M85" s="183">
        <f>'Moors League'!H68</f>
        <v>20025</v>
      </c>
      <c r="N85" s="183">
        <f>'Moors League'!I68</f>
        <v>4</v>
      </c>
      <c r="O85" s="56"/>
      <c r="P85" s="57"/>
      <c r="Q85" s="58" t="s">
        <v>1998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77"/>
    </row>
    <row r="86" spans="1:36" s="28" customFormat="1" ht="19.5" customHeight="1" x14ac:dyDescent="0.25">
      <c r="A86" s="184">
        <v>61</v>
      </c>
      <c r="B86" s="581" t="s">
        <v>115</v>
      </c>
      <c r="C86" s="582"/>
      <c r="D86" s="185"/>
      <c r="E86" s="186" t="s">
        <v>255</v>
      </c>
      <c r="F86" s="196">
        <v>1</v>
      </c>
      <c r="G86" s="469">
        <v>1656895</v>
      </c>
      <c r="H86" s="470" t="s">
        <v>1881</v>
      </c>
      <c r="I86" s="193">
        <v>2</v>
      </c>
      <c r="J86" s="469">
        <v>1724792</v>
      </c>
      <c r="K86" s="470" t="s">
        <v>1882</v>
      </c>
      <c r="L86" s="583"/>
      <c r="M86" s="584"/>
      <c r="N86" s="584"/>
      <c r="O86" s="56"/>
      <c r="P86" s="57"/>
      <c r="Q86" s="58" t="s">
        <v>1998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77"/>
    </row>
    <row r="87" spans="1:36" s="28" customFormat="1" ht="19.5" customHeight="1" x14ac:dyDescent="0.25">
      <c r="A87" s="578" t="s">
        <v>1749</v>
      </c>
      <c r="B87" s="579"/>
      <c r="C87" s="579"/>
      <c r="D87" s="579"/>
      <c r="E87" s="580"/>
      <c r="F87" s="197">
        <v>3</v>
      </c>
      <c r="G87" s="469">
        <v>1689521</v>
      </c>
      <c r="H87" s="470" t="s">
        <v>1883</v>
      </c>
      <c r="I87" s="180">
        <v>4</v>
      </c>
      <c r="J87" s="469">
        <v>1608819</v>
      </c>
      <c r="K87" s="470" t="s">
        <v>1878</v>
      </c>
      <c r="L87" s="556"/>
      <c r="M87" s="557"/>
      <c r="N87" s="557"/>
      <c r="O87" s="56"/>
      <c r="P87" s="57"/>
      <c r="Q87" s="58" t="s">
        <v>1998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77"/>
    </row>
    <row r="88" spans="1:36" s="28" customFormat="1" ht="19.5" customHeight="1" x14ac:dyDescent="0.25">
      <c r="A88" s="563"/>
      <c r="B88" s="564"/>
      <c r="C88" s="564"/>
      <c r="D88" s="564"/>
      <c r="E88" s="565"/>
      <c r="F88" s="197">
        <v>5</v>
      </c>
      <c r="G88" s="469">
        <v>1624360</v>
      </c>
      <c r="H88" s="470" t="s">
        <v>1888</v>
      </c>
      <c r="I88" s="181">
        <v>6</v>
      </c>
      <c r="J88" s="469">
        <v>1442066</v>
      </c>
      <c r="K88" s="470" t="s">
        <v>1884</v>
      </c>
      <c r="L88" s="556"/>
      <c r="M88" s="557"/>
      <c r="N88" s="557"/>
      <c r="O88" s="56"/>
      <c r="P88" s="57"/>
      <c r="Q88" s="58" t="s">
        <v>1998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77"/>
    </row>
    <row r="89" spans="1:36" s="28" customFormat="1" ht="19.5" customHeight="1" x14ac:dyDescent="0.25">
      <c r="A89" s="563"/>
      <c r="B89" s="564"/>
      <c r="C89" s="564"/>
      <c r="D89" s="564"/>
      <c r="E89" s="565"/>
      <c r="F89" s="197">
        <v>7</v>
      </c>
      <c r="G89" s="469">
        <v>1507985</v>
      </c>
      <c r="H89" s="470" t="s">
        <v>1879</v>
      </c>
      <c r="I89" s="180">
        <v>8</v>
      </c>
      <c r="J89" s="469">
        <v>1659885</v>
      </c>
      <c r="K89" s="470" t="s">
        <v>1886</v>
      </c>
      <c r="L89" s="558"/>
      <c r="M89" s="559"/>
      <c r="N89" s="559"/>
      <c r="O89" s="56"/>
      <c r="P89" s="57"/>
      <c r="Q89" s="58" t="s">
        <v>1998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77"/>
    </row>
    <row r="90" spans="1:36" s="28" customFormat="1" ht="19.5" customHeight="1" thickBot="1" x14ac:dyDescent="0.3">
      <c r="A90" s="566"/>
      <c r="B90" s="567"/>
      <c r="C90" s="567"/>
      <c r="D90" s="567"/>
      <c r="E90" s="568"/>
      <c r="F90" s="197">
        <v>9</v>
      </c>
      <c r="G90" s="469">
        <v>1409788</v>
      </c>
      <c r="H90" s="470" t="s">
        <v>1875</v>
      </c>
      <c r="I90" s="198">
        <v>10</v>
      </c>
      <c r="J90" s="469">
        <v>1480052</v>
      </c>
      <c r="K90" s="470" t="s">
        <v>1876</v>
      </c>
      <c r="L90" s="46">
        <f>'Moors League'!G69</f>
        <v>3</v>
      </c>
      <c r="M90" s="183">
        <f>'Moors League'!H69</f>
        <v>43656</v>
      </c>
      <c r="N90" s="183">
        <f>'Moors League'!I69</f>
        <v>4</v>
      </c>
      <c r="O90" s="56"/>
      <c r="P90" s="57"/>
      <c r="Q90" s="58" t="s">
        <v>1998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77"/>
    </row>
    <row r="91" spans="1:36" ht="24.75" customHeight="1" thickBot="1" x14ac:dyDescent="0.3">
      <c r="A91" s="18"/>
      <c r="B91" s="1"/>
      <c r="C91" s="1"/>
      <c r="D91" s="1"/>
      <c r="E91" s="1"/>
      <c r="F91" s="18"/>
      <c r="G91" s="151"/>
      <c r="H91" s="18"/>
      <c r="I91" s="549" t="s">
        <v>260</v>
      </c>
      <c r="J91" s="550"/>
      <c r="K91" s="550"/>
      <c r="L91" s="551"/>
      <c r="M91" s="552">
        <f>SUM(N6:N90)</f>
        <v>248</v>
      </c>
      <c r="N91" s="553"/>
      <c r="O91" s="142"/>
      <c r="Q91" s="25"/>
    </row>
    <row r="92" spans="1:36" x14ac:dyDescent="0.25">
      <c r="A92" s="18"/>
      <c r="B92" s="1"/>
      <c r="C92" s="1"/>
      <c r="D92" s="1"/>
      <c r="E92" s="1"/>
      <c r="F92" s="18"/>
      <c r="G92" s="151"/>
      <c r="H92" s="18"/>
      <c r="I92" s="15"/>
      <c r="J92" s="17"/>
      <c r="K92" s="15"/>
      <c r="L92" s="16"/>
      <c r="M92" s="16"/>
      <c r="N92" s="17"/>
      <c r="O92" s="141"/>
      <c r="Q92" s="25"/>
    </row>
    <row r="93" spans="1:36" x14ac:dyDescent="0.25">
      <c r="A93" s="18"/>
      <c r="B93" s="1"/>
      <c r="C93" s="1"/>
      <c r="D93" s="1"/>
      <c r="E93" s="1"/>
      <c r="F93" s="18"/>
      <c r="G93" s="151"/>
      <c r="H93" s="18"/>
      <c r="I93" s="15"/>
      <c r="J93" s="17"/>
      <c r="K93" s="15"/>
      <c r="L93" s="16"/>
      <c r="M93" s="16"/>
      <c r="N93" s="17"/>
      <c r="O93" s="141"/>
      <c r="Q93" s="25"/>
    </row>
    <row r="94" spans="1:36" x14ac:dyDescent="0.25">
      <c r="A94" s="18"/>
      <c r="B94" s="1"/>
      <c r="C94" s="1"/>
      <c r="D94" s="1"/>
      <c r="E94" s="1"/>
      <c r="F94" s="18"/>
      <c r="G94" s="151"/>
      <c r="H94" s="18"/>
      <c r="I94" s="15"/>
      <c r="J94" s="17"/>
      <c r="K94" s="15"/>
      <c r="L94" s="16"/>
      <c r="M94" s="16"/>
      <c r="N94" s="17"/>
      <c r="O94" s="141"/>
      <c r="Q94" s="25"/>
    </row>
    <row r="95" spans="1:36" ht="15" customHeight="1" x14ac:dyDescent="0.25">
      <c r="A95" s="18"/>
      <c r="B95" s="1"/>
      <c r="C95" s="1"/>
      <c r="D95" s="1"/>
      <c r="E95" s="1"/>
      <c r="F95" s="18"/>
      <c r="G95" s="151"/>
      <c r="H95" s="18"/>
      <c r="I95" s="15"/>
      <c r="J95" s="17"/>
      <c r="K95" s="15"/>
      <c r="L95" s="16"/>
      <c r="M95" s="16"/>
      <c r="N95" s="17"/>
      <c r="O95" s="141"/>
      <c r="Q95" s="25"/>
    </row>
    <row r="96" spans="1:36" ht="15" customHeight="1" x14ac:dyDescent="0.25">
      <c r="A96" s="18"/>
      <c r="B96" s="1"/>
      <c r="C96" s="1"/>
      <c r="D96" s="1"/>
      <c r="E96" s="1"/>
      <c r="F96" s="18"/>
      <c r="G96" s="151"/>
      <c r="H96" s="18"/>
      <c r="I96" s="15"/>
      <c r="J96" s="17"/>
      <c r="K96" s="15"/>
      <c r="L96" s="16"/>
      <c r="M96" s="16"/>
      <c r="N96" s="17"/>
      <c r="O96" s="141"/>
      <c r="Q96" s="25"/>
    </row>
    <row r="97" spans="1:17" ht="15" customHeight="1" x14ac:dyDescent="0.25">
      <c r="A97" s="18"/>
      <c r="B97" s="1"/>
      <c r="C97" s="1"/>
      <c r="D97" s="1"/>
      <c r="E97" s="1"/>
      <c r="F97" s="18"/>
      <c r="G97" s="151"/>
      <c r="H97" s="18"/>
      <c r="I97" s="15"/>
      <c r="J97" s="17"/>
      <c r="K97" s="15"/>
      <c r="L97" s="16"/>
      <c r="M97" s="16"/>
      <c r="N97" s="17"/>
      <c r="O97" s="141"/>
      <c r="Q97" s="25"/>
    </row>
    <row r="98" spans="1:17" x14ac:dyDescent="0.25">
      <c r="A98" s="18"/>
      <c r="B98" s="1"/>
      <c r="C98" s="1"/>
      <c r="D98" s="1"/>
      <c r="E98" s="1"/>
      <c r="F98" s="18"/>
      <c r="G98" s="151"/>
      <c r="H98" s="18"/>
      <c r="I98" s="15"/>
      <c r="J98" s="17"/>
      <c r="K98" s="15"/>
      <c r="L98" s="16"/>
      <c r="M98" s="16"/>
      <c r="N98" s="17"/>
      <c r="O98" s="141"/>
      <c r="Q98" s="25"/>
    </row>
    <row r="99" spans="1:17" x14ac:dyDescent="0.25">
      <c r="A99" s="18"/>
      <c r="B99" s="1"/>
      <c r="C99" s="1"/>
      <c r="D99" s="1"/>
      <c r="E99" s="1"/>
      <c r="F99" s="18"/>
      <c r="G99" s="151"/>
      <c r="H99" s="18"/>
      <c r="I99" s="15"/>
      <c r="J99" s="17"/>
      <c r="K99" s="15"/>
      <c r="L99" s="16"/>
      <c r="M99" s="16"/>
      <c r="N99" s="17"/>
      <c r="O99" s="141"/>
      <c r="Q99" s="25"/>
    </row>
    <row r="100" spans="1:17" x14ac:dyDescent="0.25">
      <c r="A100" s="18"/>
      <c r="B100" s="1"/>
      <c r="C100" s="1"/>
      <c r="D100" s="1"/>
      <c r="E100" s="1"/>
      <c r="F100" s="18"/>
      <c r="G100" s="151"/>
      <c r="H100" s="18"/>
      <c r="I100" s="15"/>
      <c r="J100" s="17"/>
      <c r="K100" s="15"/>
      <c r="L100" s="16"/>
      <c r="M100" s="16"/>
      <c r="N100" s="17"/>
      <c r="O100" s="141"/>
      <c r="Q100" s="25"/>
    </row>
    <row r="101" spans="1:17" x14ac:dyDescent="0.25">
      <c r="A101" s="18"/>
      <c r="B101" s="1"/>
      <c r="C101" s="1"/>
      <c r="D101" s="1"/>
      <c r="E101" s="1"/>
      <c r="F101" s="18"/>
      <c r="G101" s="151"/>
      <c r="H101" s="18"/>
      <c r="I101" s="15"/>
      <c r="J101" s="17"/>
      <c r="K101" s="15"/>
      <c r="L101" s="16"/>
      <c r="M101" s="16"/>
      <c r="N101" s="17"/>
      <c r="O101" s="141"/>
      <c r="Q101" s="25"/>
    </row>
    <row r="102" spans="1:17" x14ac:dyDescent="0.25">
      <c r="A102" s="18"/>
      <c r="B102" s="1"/>
      <c r="C102" s="1"/>
      <c r="D102" s="1"/>
      <c r="E102" s="1"/>
      <c r="F102" s="18"/>
      <c r="G102" s="151"/>
      <c r="H102" s="18"/>
      <c r="I102" s="15"/>
      <c r="J102" s="17"/>
      <c r="K102" s="15"/>
      <c r="L102" s="16"/>
      <c r="M102" s="16"/>
      <c r="N102" s="17"/>
      <c r="O102" s="141"/>
      <c r="Q102" s="25"/>
    </row>
    <row r="103" spans="1:17" x14ac:dyDescent="0.25">
      <c r="A103" s="18"/>
      <c r="B103" s="1"/>
      <c r="C103" s="1"/>
      <c r="D103" s="1"/>
      <c r="E103" s="1"/>
      <c r="F103" s="18"/>
      <c r="G103" s="151"/>
      <c r="H103" s="18"/>
      <c r="I103" s="15"/>
      <c r="J103" s="17"/>
      <c r="K103" s="15"/>
      <c r="L103" s="16"/>
      <c r="M103" s="16"/>
      <c r="N103" s="17"/>
      <c r="O103" s="141"/>
      <c r="Q103" s="25"/>
    </row>
    <row r="104" spans="1:17" x14ac:dyDescent="0.25">
      <c r="A104" s="18"/>
      <c r="B104" s="1"/>
      <c r="C104" s="1"/>
      <c r="D104" s="1"/>
      <c r="E104" s="1"/>
      <c r="F104" s="18"/>
      <c r="G104" s="151"/>
      <c r="H104" s="18"/>
      <c r="I104" s="15"/>
      <c r="J104" s="17"/>
      <c r="K104" s="15"/>
      <c r="L104" s="16"/>
      <c r="M104" s="16"/>
      <c r="N104" s="17"/>
      <c r="O104" s="141"/>
      <c r="Q104" s="25"/>
    </row>
    <row r="105" spans="1:17" x14ac:dyDescent="0.25">
      <c r="A105" s="18"/>
      <c r="B105" s="1"/>
      <c r="C105" s="1"/>
      <c r="D105" s="1"/>
      <c r="E105" s="1"/>
      <c r="F105" s="18"/>
      <c r="G105" s="151"/>
      <c r="H105" s="18"/>
      <c r="I105" s="15"/>
      <c r="J105" s="17"/>
      <c r="K105" s="15"/>
      <c r="L105" s="16"/>
      <c r="M105" s="16"/>
      <c r="N105" s="17"/>
      <c r="O105" s="141"/>
      <c r="Q105" s="25"/>
    </row>
    <row r="106" spans="1:17" x14ac:dyDescent="0.25">
      <c r="A106" s="18"/>
      <c r="B106" s="1"/>
      <c r="C106" s="1"/>
      <c r="D106" s="1"/>
      <c r="E106" s="1"/>
      <c r="F106" s="18"/>
      <c r="G106" s="151"/>
      <c r="H106" s="18"/>
      <c r="I106" s="15"/>
      <c r="J106" s="17"/>
      <c r="K106" s="15"/>
      <c r="L106" s="16"/>
      <c r="M106" s="16"/>
      <c r="N106" s="17"/>
      <c r="O106" s="141"/>
      <c r="Q106" s="25"/>
    </row>
    <row r="107" spans="1:17" x14ac:dyDescent="0.25">
      <c r="A107" s="18"/>
      <c r="B107" s="1"/>
      <c r="C107" s="1"/>
      <c r="D107" s="1"/>
      <c r="E107" s="1"/>
      <c r="F107" s="18"/>
      <c r="G107" s="151"/>
      <c r="H107" s="18"/>
      <c r="I107" s="15"/>
      <c r="J107" s="17"/>
      <c r="K107" s="15"/>
      <c r="L107" s="16"/>
      <c r="M107" s="16"/>
      <c r="N107" s="17"/>
      <c r="O107" s="141"/>
      <c r="Q107" s="25"/>
    </row>
    <row r="108" spans="1:17" x14ac:dyDescent="0.25">
      <c r="A108" s="18"/>
      <c r="B108" s="1"/>
      <c r="C108" s="1"/>
      <c r="D108" s="1"/>
      <c r="E108" s="1"/>
      <c r="F108" s="18"/>
      <c r="G108" s="151"/>
      <c r="H108" s="18"/>
      <c r="I108" s="15"/>
      <c r="J108" s="17"/>
      <c r="K108" s="15"/>
      <c r="L108" s="16"/>
      <c r="M108" s="16"/>
      <c r="N108" s="17"/>
      <c r="O108" s="141"/>
      <c r="Q108" s="25"/>
    </row>
    <row r="109" spans="1:17" x14ac:dyDescent="0.25">
      <c r="A109" s="18"/>
      <c r="B109" s="1"/>
      <c r="C109" s="1"/>
      <c r="D109" s="1"/>
      <c r="E109" s="1"/>
      <c r="F109" s="18"/>
      <c r="G109" s="151"/>
      <c r="H109" s="18"/>
      <c r="I109" s="15"/>
      <c r="J109" s="17"/>
      <c r="K109" s="15"/>
      <c r="L109" s="16"/>
      <c r="M109" s="16"/>
      <c r="N109" s="17"/>
      <c r="O109" s="141"/>
      <c r="Q109" s="25"/>
    </row>
    <row r="110" spans="1:17" x14ac:dyDescent="0.25">
      <c r="A110" s="18"/>
      <c r="B110" s="1"/>
      <c r="C110" s="1"/>
      <c r="D110" s="1"/>
      <c r="E110" s="1"/>
      <c r="F110" s="18"/>
      <c r="G110" s="151"/>
      <c r="H110" s="18"/>
      <c r="I110" s="15"/>
      <c r="J110" s="17"/>
      <c r="K110" s="15"/>
      <c r="L110" s="16"/>
      <c r="M110" s="16"/>
      <c r="N110" s="17"/>
      <c r="O110" s="141"/>
      <c r="Q110" s="25"/>
    </row>
    <row r="111" spans="1:17" x14ac:dyDescent="0.25">
      <c r="A111" s="18"/>
      <c r="B111" s="1"/>
      <c r="C111" s="1"/>
      <c r="D111" s="1"/>
      <c r="E111" s="1"/>
      <c r="F111" s="18"/>
      <c r="G111" s="151"/>
      <c r="H111" s="18"/>
      <c r="I111" s="15"/>
      <c r="J111" s="17"/>
      <c r="K111" s="15"/>
      <c r="L111" s="16"/>
      <c r="M111" s="16"/>
      <c r="N111" s="17"/>
      <c r="O111" s="141"/>
      <c r="Q111" s="25"/>
    </row>
    <row r="112" spans="1:17" x14ac:dyDescent="0.25">
      <c r="A112" s="18"/>
      <c r="B112" s="1"/>
      <c r="C112" s="1"/>
      <c r="D112" s="1"/>
      <c r="E112" s="1"/>
      <c r="F112" s="18"/>
      <c r="G112" s="151"/>
      <c r="H112" s="18"/>
      <c r="I112" s="15"/>
      <c r="J112" s="17"/>
      <c r="K112" s="15"/>
      <c r="L112" s="16"/>
      <c r="M112" s="16"/>
      <c r="N112" s="17"/>
      <c r="O112" s="141"/>
      <c r="Q112" s="25"/>
    </row>
    <row r="113" spans="1:17" x14ac:dyDescent="0.25">
      <c r="A113" s="18"/>
      <c r="B113" s="1"/>
      <c r="C113" s="1"/>
      <c r="D113" s="1"/>
      <c r="E113" s="1"/>
      <c r="F113" s="18"/>
      <c r="G113" s="151"/>
      <c r="H113" s="18"/>
      <c r="I113" s="15"/>
      <c r="J113" s="17"/>
      <c r="K113" s="15"/>
      <c r="L113" s="16"/>
      <c r="M113" s="16"/>
      <c r="N113" s="17"/>
      <c r="O113" s="141"/>
      <c r="Q113" s="25"/>
    </row>
    <row r="114" spans="1:17" x14ac:dyDescent="0.25">
      <c r="A114" s="18"/>
      <c r="B114" s="1"/>
      <c r="C114" s="1"/>
      <c r="D114" s="1"/>
      <c r="E114" s="1"/>
      <c r="F114" s="18"/>
      <c r="G114" s="151"/>
      <c r="H114" s="18"/>
      <c r="I114" s="15"/>
      <c r="J114" s="17"/>
      <c r="K114" s="15"/>
      <c r="L114" s="16"/>
      <c r="M114" s="16"/>
      <c r="N114" s="17"/>
      <c r="O114" s="141"/>
      <c r="Q114" s="25"/>
    </row>
    <row r="115" spans="1:17" x14ac:dyDescent="0.25">
      <c r="A115" s="18"/>
      <c r="B115" s="1"/>
      <c r="C115" s="1"/>
      <c r="D115" s="1"/>
      <c r="E115" s="1"/>
      <c r="F115" s="18"/>
      <c r="G115" s="151"/>
      <c r="H115" s="18"/>
      <c r="I115" s="15"/>
      <c r="J115" s="17"/>
      <c r="K115" s="15"/>
      <c r="L115" s="16"/>
      <c r="M115" s="16"/>
      <c r="N115" s="17"/>
      <c r="O115" s="141"/>
      <c r="Q115" s="25"/>
    </row>
    <row r="116" spans="1:17" x14ac:dyDescent="0.25">
      <c r="A116" s="18"/>
      <c r="B116" s="1"/>
      <c r="C116" s="1"/>
      <c r="D116" s="1"/>
      <c r="E116" s="1"/>
      <c r="F116" s="18"/>
      <c r="G116" s="151"/>
      <c r="H116" s="18"/>
      <c r="I116" s="15"/>
      <c r="J116" s="17"/>
      <c r="K116" s="15"/>
      <c r="L116" s="16"/>
      <c r="M116" s="16"/>
      <c r="N116" s="17"/>
      <c r="O116" s="141"/>
      <c r="Q116" s="25"/>
    </row>
    <row r="117" spans="1:17" x14ac:dyDescent="0.25">
      <c r="A117" s="18"/>
      <c r="B117" s="1"/>
      <c r="C117" s="1"/>
      <c r="D117" s="1"/>
      <c r="E117" s="1"/>
      <c r="F117" s="18"/>
      <c r="G117" s="151"/>
      <c r="H117" s="18"/>
      <c r="I117" s="15"/>
      <c r="J117" s="17"/>
      <c r="K117" s="15"/>
      <c r="L117" s="16"/>
      <c r="M117" s="16"/>
      <c r="N117" s="17"/>
      <c r="O117" s="141"/>
      <c r="Q117" s="25"/>
    </row>
    <row r="118" spans="1:17" x14ac:dyDescent="0.25">
      <c r="A118" s="18"/>
      <c r="B118" s="1"/>
      <c r="C118" s="1"/>
      <c r="D118" s="1"/>
      <c r="E118" s="1"/>
      <c r="F118" s="18"/>
      <c r="G118" s="151"/>
      <c r="H118" s="18"/>
      <c r="I118" s="15"/>
      <c r="J118" s="17"/>
      <c r="K118" s="15"/>
      <c r="L118" s="16"/>
      <c r="M118" s="16"/>
      <c r="N118" s="17"/>
      <c r="O118" s="141"/>
      <c r="Q118" s="25"/>
    </row>
    <row r="119" spans="1:17" x14ac:dyDescent="0.25">
      <c r="A119" s="18"/>
      <c r="B119" s="1"/>
      <c r="C119" s="1"/>
      <c r="D119" s="1"/>
      <c r="E119" s="1"/>
      <c r="F119" s="18"/>
      <c r="G119" s="151"/>
      <c r="H119" s="18"/>
      <c r="I119" s="15"/>
      <c r="J119" s="17"/>
      <c r="K119" s="15"/>
      <c r="L119" s="16"/>
      <c r="M119" s="16"/>
      <c r="N119" s="17"/>
      <c r="O119" s="141"/>
      <c r="Q119" s="25"/>
    </row>
    <row r="120" spans="1:17" x14ac:dyDescent="0.25">
      <c r="A120" s="18"/>
      <c r="B120" s="1"/>
      <c r="C120" s="1"/>
      <c r="D120" s="1"/>
      <c r="E120" s="1"/>
      <c r="F120" s="18"/>
      <c r="G120" s="151"/>
      <c r="H120" s="18"/>
      <c r="I120" s="15"/>
      <c r="J120" s="17"/>
      <c r="K120" s="15"/>
      <c r="L120" s="16"/>
      <c r="M120" s="16"/>
      <c r="N120" s="17"/>
      <c r="O120" s="141"/>
      <c r="Q120" s="25"/>
    </row>
    <row r="121" spans="1:17" x14ac:dyDescent="0.25">
      <c r="A121" s="18"/>
      <c r="B121" s="1"/>
      <c r="C121" s="1"/>
      <c r="D121" s="1"/>
      <c r="E121" s="1"/>
      <c r="F121" s="18"/>
      <c r="G121" s="151"/>
      <c r="H121" s="18"/>
      <c r="I121" s="15"/>
      <c r="J121" s="17"/>
      <c r="K121" s="15"/>
      <c r="L121" s="16"/>
      <c r="M121" s="16"/>
      <c r="N121" s="17"/>
      <c r="O121" s="141"/>
      <c r="Q121" s="25"/>
    </row>
    <row r="122" spans="1:17" x14ac:dyDescent="0.25">
      <c r="A122" s="18"/>
      <c r="B122" s="1"/>
      <c r="C122" s="1"/>
      <c r="D122" s="1"/>
      <c r="E122" s="1"/>
      <c r="F122" s="18"/>
      <c r="G122" s="151"/>
      <c r="H122" s="18"/>
      <c r="I122" s="15"/>
      <c r="J122" s="17"/>
      <c r="K122" s="15"/>
      <c r="L122" s="16"/>
      <c r="M122" s="16"/>
      <c r="N122" s="17"/>
      <c r="O122" s="141"/>
      <c r="Q122" s="25"/>
    </row>
    <row r="123" spans="1:17" x14ac:dyDescent="0.25">
      <c r="A123" s="18"/>
      <c r="B123" s="1"/>
      <c r="C123" s="1"/>
      <c r="D123" s="1"/>
      <c r="E123" s="1"/>
      <c r="F123" s="18"/>
      <c r="G123" s="151"/>
      <c r="H123" s="18"/>
      <c r="I123" s="15"/>
      <c r="J123" s="17"/>
      <c r="K123" s="15"/>
      <c r="L123" s="16"/>
      <c r="M123" s="16"/>
      <c r="N123" s="17"/>
      <c r="O123" s="141"/>
      <c r="Q123" s="25"/>
    </row>
    <row r="124" spans="1:17" x14ac:dyDescent="0.25">
      <c r="A124" s="18"/>
      <c r="B124" s="1"/>
      <c r="C124" s="1"/>
      <c r="D124" s="1"/>
      <c r="E124" s="1"/>
      <c r="F124" s="18"/>
      <c r="G124" s="151"/>
      <c r="H124" s="18"/>
      <c r="I124" s="15"/>
      <c r="J124" s="17"/>
      <c r="K124" s="15"/>
      <c r="L124" s="16"/>
      <c r="M124" s="16"/>
      <c r="N124" s="17"/>
      <c r="O124" s="141"/>
      <c r="Q124" s="25"/>
    </row>
    <row r="125" spans="1:17" x14ac:dyDescent="0.25">
      <c r="A125" s="18"/>
      <c r="B125" s="1"/>
      <c r="C125" s="1"/>
      <c r="D125" s="1"/>
      <c r="E125" s="1"/>
      <c r="F125" s="18"/>
      <c r="G125" s="151"/>
      <c r="H125" s="18"/>
      <c r="I125" s="15"/>
      <c r="J125" s="17"/>
      <c r="K125" s="15"/>
      <c r="L125" s="16"/>
      <c r="M125" s="16"/>
      <c r="N125" s="17"/>
      <c r="O125" s="141"/>
      <c r="Q125" s="25"/>
    </row>
    <row r="126" spans="1:17" x14ac:dyDescent="0.25">
      <c r="A126" s="18"/>
      <c r="B126" s="1"/>
      <c r="C126" s="1"/>
      <c r="D126" s="1"/>
      <c r="E126" s="1"/>
      <c r="F126" s="18"/>
      <c r="G126" s="151"/>
      <c r="H126" s="18"/>
      <c r="I126" s="15"/>
      <c r="J126" s="17"/>
      <c r="K126" s="15"/>
      <c r="L126" s="16"/>
      <c r="M126" s="16"/>
      <c r="N126" s="17"/>
      <c r="O126" s="141"/>
      <c r="Q126" s="25"/>
    </row>
    <row r="127" spans="1:17" x14ac:dyDescent="0.25">
      <c r="A127" s="18"/>
      <c r="B127" s="1"/>
      <c r="C127" s="1"/>
      <c r="D127" s="1"/>
      <c r="E127" s="1"/>
      <c r="F127" s="18"/>
      <c r="G127" s="151"/>
      <c r="H127" s="18"/>
      <c r="I127" s="15"/>
      <c r="J127" s="17"/>
      <c r="K127" s="15"/>
      <c r="L127" s="16"/>
      <c r="M127" s="16"/>
      <c r="N127" s="17"/>
      <c r="O127" s="141"/>
      <c r="Q127" s="25"/>
    </row>
    <row r="128" spans="1:17" x14ac:dyDescent="0.25">
      <c r="A128" s="18"/>
      <c r="B128" s="1"/>
      <c r="C128" s="1"/>
      <c r="D128" s="1"/>
      <c r="E128" s="1"/>
      <c r="F128" s="18"/>
      <c r="G128" s="151"/>
      <c r="H128" s="18"/>
      <c r="I128" s="15"/>
      <c r="J128" s="17"/>
      <c r="K128" s="15"/>
      <c r="L128" s="16"/>
      <c r="M128" s="16"/>
      <c r="N128" s="17"/>
      <c r="O128" s="141"/>
      <c r="Q128" s="25"/>
    </row>
    <row r="129" spans="1:17" x14ac:dyDescent="0.25">
      <c r="A129" s="18"/>
      <c r="B129" s="1"/>
      <c r="C129" s="1"/>
      <c r="D129" s="1"/>
      <c r="E129" s="1"/>
      <c r="F129" s="18"/>
      <c r="G129" s="151"/>
      <c r="H129" s="18"/>
      <c r="I129" s="15"/>
      <c r="J129" s="17"/>
      <c r="K129" s="15"/>
      <c r="L129" s="16"/>
      <c r="M129" s="16"/>
      <c r="N129" s="17"/>
      <c r="O129" s="141"/>
      <c r="Q129" s="25"/>
    </row>
    <row r="130" spans="1:17" x14ac:dyDescent="0.25">
      <c r="A130" s="18"/>
      <c r="B130" s="1"/>
      <c r="C130" s="1"/>
      <c r="D130" s="1"/>
      <c r="E130" s="1"/>
      <c r="F130" s="18"/>
      <c r="G130" s="151"/>
      <c r="H130" s="18"/>
      <c r="I130" s="15"/>
      <c r="J130" s="17"/>
      <c r="K130" s="15"/>
      <c r="L130" s="16"/>
      <c r="M130" s="16"/>
      <c r="N130" s="17"/>
      <c r="O130" s="141"/>
      <c r="Q130" s="25"/>
    </row>
    <row r="131" spans="1:17" x14ac:dyDescent="0.25">
      <c r="A131" s="18"/>
      <c r="B131" s="1"/>
      <c r="C131" s="1"/>
      <c r="D131" s="1"/>
      <c r="E131" s="1"/>
      <c r="F131" s="18"/>
      <c r="G131" s="151"/>
      <c r="H131" s="18"/>
      <c r="I131" s="15"/>
      <c r="J131" s="17"/>
      <c r="K131" s="15"/>
      <c r="L131" s="16"/>
      <c r="M131" s="16"/>
      <c r="N131" s="17"/>
      <c r="O131" s="141"/>
      <c r="Q131" s="25"/>
    </row>
    <row r="132" spans="1:17" x14ac:dyDescent="0.25">
      <c r="A132" s="18"/>
      <c r="B132" s="1"/>
      <c r="C132" s="1"/>
      <c r="D132" s="1"/>
      <c r="E132" s="1"/>
      <c r="F132" s="18"/>
      <c r="G132" s="151"/>
      <c r="H132" s="18"/>
      <c r="I132" s="15"/>
      <c r="J132" s="17"/>
      <c r="K132" s="15"/>
      <c r="L132" s="16"/>
      <c r="M132" s="16"/>
      <c r="N132" s="17"/>
      <c r="O132" s="141"/>
      <c r="Q132" s="25"/>
    </row>
    <row r="133" spans="1:17" x14ac:dyDescent="0.25">
      <c r="A133" s="18"/>
      <c r="B133" s="1"/>
      <c r="C133" s="1"/>
      <c r="D133" s="1"/>
      <c r="E133" s="1"/>
      <c r="F133" s="18"/>
      <c r="G133" s="151"/>
      <c r="H133" s="18"/>
      <c r="I133" s="15"/>
      <c r="J133" s="17"/>
      <c r="K133" s="15"/>
      <c r="L133" s="16"/>
      <c r="M133" s="16"/>
      <c r="N133" s="17"/>
      <c r="O133" s="141"/>
      <c r="Q133" s="25"/>
    </row>
    <row r="134" spans="1:17" x14ac:dyDescent="0.25">
      <c r="A134" s="18"/>
      <c r="B134" s="1"/>
      <c r="C134" s="1"/>
      <c r="D134" s="1"/>
      <c r="E134" s="1"/>
      <c r="F134" s="18"/>
      <c r="G134" s="151"/>
      <c r="H134" s="18"/>
      <c r="I134" s="15"/>
      <c r="J134" s="17"/>
      <c r="K134" s="15"/>
      <c r="L134" s="16"/>
      <c r="M134" s="16"/>
      <c r="N134" s="17"/>
      <c r="O134" s="141"/>
      <c r="Q134" s="25"/>
    </row>
    <row r="135" spans="1:17" x14ac:dyDescent="0.25">
      <c r="A135" s="18"/>
      <c r="B135" s="1"/>
      <c r="C135" s="1"/>
      <c r="D135" s="1"/>
      <c r="E135" s="1"/>
      <c r="F135" s="18"/>
      <c r="G135" s="151"/>
      <c r="H135" s="18"/>
      <c r="I135" s="15"/>
      <c r="J135" s="17"/>
      <c r="K135" s="15"/>
      <c r="L135" s="16"/>
      <c r="M135" s="16"/>
      <c r="N135" s="17"/>
      <c r="O135" s="141"/>
      <c r="Q135" s="25"/>
    </row>
    <row r="136" spans="1:17" x14ac:dyDescent="0.25">
      <c r="A136" s="18"/>
      <c r="B136" s="1"/>
      <c r="C136" s="1"/>
      <c r="D136" s="1"/>
      <c r="E136" s="1"/>
      <c r="F136" s="18"/>
      <c r="G136" s="151"/>
      <c r="H136" s="18"/>
      <c r="I136" s="15"/>
      <c r="J136" s="17"/>
      <c r="K136" s="15"/>
      <c r="L136" s="16"/>
      <c r="M136" s="16"/>
      <c r="N136" s="17"/>
      <c r="O136" s="141"/>
      <c r="Q136" s="25"/>
    </row>
    <row r="137" spans="1:17" x14ac:dyDescent="0.25">
      <c r="A137" s="18"/>
      <c r="B137" s="1"/>
      <c r="C137" s="1"/>
      <c r="D137" s="1"/>
      <c r="E137" s="1"/>
      <c r="F137" s="18"/>
      <c r="G137" s="151"/>
      <c r="H137" s="18"/>
      <c r="I137" s="15"/>
      <c r="J137" s="17"/>
      <c r="K137" s="15"/>
      <c r="L137" s="16"/>
      <c r="M137" s="16"/>
      <c r="N137" s="17"/>
      <c r="O137" s="141"/>
      <c r="Q137" s="25"/>
    </row>
    <row r="138" spans="1:17" x14ac:dyDescent="0.25">
      <c r="A138" s="18"/>
      <c r="B138" s="1"/>
      <c r="C138" s="1"/>
      <c r="D138" s="1"/>
      <c r="E138" s="1"/>
      <c r="F138" s="18"/>
      <c r="G138" s="151"/>
      <c r="H138" s="18"/>
      <c r="I138" s="15"/>
      <c r="J138" s="17"/>
      <c r="K138" s="15"/>
      <c r="L138" s="16"/>
      <c r="M138" s="16"/>
      <c r="N138" s="17"/>
      <c r="O138" s="141"/>
      <c r="Q138" s="25"/>
    </row>
    <row r="139" spans="1:17" x14ac:dyDescent="0.25">
      <c r="A139" s="18"/>
      <c r="B139" s="1"/>
      <c r="C139" s="1"/>
      <c r="D139" s="1"/>
      <c r="E139" s="1"/>
      <c r="F139" s="18"/>
      <c r="G139" s="151"/>
      <c r="H139" s="18"/>
      <c r="I139" s="15"/>
      <c r="J139" s="17"/>
      <c r="K139" s="15"/>
      <c r="L139" s="16"/>
      <c r="M139" s="16"/>
      <c r="N139" s="17"/>
      <c r="O139" s="141"/>
      <c r="Q139" s="25"/>
    </row>
  </sheetData>
  <sheetProtection selectLockedCells="1" selectUnlockedCells="1"/>
  <protectedRanges>
    <protectedRange sqref="H6:H90 K89" name="Range1"/>
    <protectedRange sqref="K16:K23" name="Range2"/>
    <protectedRange sqref="K34:K45" name="Range2_1"/>
    <protectedRange sqref="K56:K63" name="Range2_2"/>
    <protectedRange sqref="K74:K88 K90" name="Range2_4"/>
  </protectedRanges>
  <mergeCells count="59">
    <mergeCell ref="A87:E90"/>
    <mergeCell ref="F64:F73"/>
    <mergeCell ref="L60:N60"/>
    <mergeCell ref="L62:N62"/>
    <mergeCell ref="I64:K73"/>
    <mergeCell ref="B86:C86"/>
    <mergeCell ref="L82:N82"/>
    <mergeCell ref="L84:N84"/>
    <mergeCell ref="L86:N89"/>
    <mergeCell ref="A85:E85"/>
    <mergeCell ref="A75:E75"/>
    <mergeCell ref="A77:E77"/>
    <mergeCell ref="A79:E79"/>
    <mergeCell ref="A81:E81"/>
    <mergeCell ref="A83:E83"/>
    <mergeCell ref="A59:E59"/>
    <mergeCell ref="A41:E41"/>
    <mergeCell ref="A43:E43"/>
    <mergeCell ref="A45:E45"/>
    <mergeCell ref="A61:E61"/>
    <mergeCell ref="A63:E63"/>
    <mergeCell ref="F46:F55"/>
    <mergeCell ref="A57:E57"/>
    <mergeCell ref="AA2:AH2"/>
    <mergeCell ref="A39:E39"/>
    <mergeCell ref="A19:E19"/>
    <mergeCell ref="A21:E21"/>
    <mergeCell ref="A23:E23"/>
    <mergeCell ref="F24:F33"/>
    <mergeCell ref="A35:E35"/>
    <mergeCell ref="A37:E37"/>
    <mergeCell ref="L20:N20"/>
    <mergeCell ref="L22:N22"/>
    <mergeCell ref="I24:K33"/>
    <mergeCell ref="I6:K15"/>
    <mergeCell ref="L16:N16"/>
    <mergeCell ref="L18:N18"/>
    <mergeCell ref="F6:F15"/>
    <mergeCell ref="A17:E17"/>
    <mergeCell ref="A2:B2"/>
    <mergeCell ref="A1:H1"/>
    <mergeCell ref="L1:N1"/>
    <mergeCell ref="C2:H2"/>
    <mergeCell ref="L2:N2"/>
    <mergeCell ref="I91:L91"/>
    <mergeCell ref="M91:N91"/>
    <mergeCell ref="L34:N34"/>
    <mergeCell ref="L36:N36"/>
    <mergeCell ref="L38:N38"/>
    <mergeCell ref="L40:N40"/>
    <mergeCell ref="L42:N42"/>
    <mergeCell ref="L44:N44"/>
    <mergeCell ref="I46:K55"/>
    <mergeCell ref="L56:N56"/>
    <mergeCell ref="L58:N58"/>
    <mergeCell ref="L74:N74"/>
    <mergeCell ref="L76:N76"/>
    <mergeCell ref="L78:N78"/>
    <mergeCell ref="L80:N80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N139"/>
  <sheetViews>
    <sheetView workbookViewId="0">
      <pane ySplit="5" topLeftCell="A72" activePane="bottomLeft" state="frozen"/>
      <selection pane="bottomLeft" activeCell="H73" sqref="H73"/>
    </sheetView>
  </sheetViews>
  <sheetFormatPr defaultColWidth="8.88671875" defaultRowHeight="13.2" x14ac:dyDescent="0.25"/>
  <cols>
    <col min="1" max="1" width="3.6640625" style="10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0" customWidth="1"/>
    <col min="7" max="7" width="10.44140625" style="153" bestFit="1" customWidth="1"/>
    <col min="8" max="8" width="24.44140625" style="10" customWidth="1"/>
    <col min="9" max="9" width="4.33203125" style="11" customWidth="1"/>
    <col min="10" max="10" width="10.44140625" style="51" bestFit="1" customWidth="1"/>
    <col min="11" max="11" width="24.44140625" style="11" customWidth="1"/>
    <col min="12" max="13" width="8.44140625" style="32" customWidth="1"/>
    <col min="14" max="14" width="8.88671875" style="51"/>
    <col min="15" max="15" width="8.88671875" style="144"/>
    <col min="16" max="16" width="10.33203125" style="140" bestFit="1" customWidth="1"/>
    <col min="17" max="17" width="33.88671875" style="27" customWidth="1"/>
    <col min="18" max="34" width="9.109375" hidden="1" customWidth="1"/>
    <col min="35" max="35" width="41.109375" hidden="1" customWidth="1"/>
    <col min="36" max="36" width="8.88671875" style="10"/>
  </cols>
  <sheetData>
    <row r="1" spans="1:36" ht="29.25" customHeight="1" x14ac:dyDescent="0.5">
      <c r="A1" s="537" t="s">
        <v>75</v>
      </c>
      <c r="B1" s="537"/>
      <c r="C1" s="537"/>
      <c r="D1" s="537"/>
      <c r="E1" s="537"/>
      <c r="F1" s="537"/>
      <c r="G1" s="537"/>
      <c r="H1" s="537"/>
      <c r="K1" s="66" t="s">
        <v>122</v>
      </c>
      <c r="L1" s="538" t="s">
        <v>108</v>
      </c>
      <c r="M1" s="538"/>
      <c r="N1" s="538"/>
      <c r="O1" s="157"/>
    </row>
    <row r="2" spans="1:36" s="12" customFormat="1" ht="17.399999999999999" x14ac:dyDescent="0.3">
      <c r="A2" s="541" t="s">
        <v>1</v>
      </c>
      <c r="B2" s="541"/>
      <c r="C2" s="539" t="s">
        <v>1997</v>
      </c>
      <c r="D2" s="539"/>
      <c r="E2" s="539"/>
      <c r="F2" s="539"/>
      <c r="G2" s="539"/>
      <c r="H2" s="539"/>
      <c r="J2" s="14"/>
      <c r="K2" s="66" t="s">
        <v>2</v>
      </c>
      <c r="L2" s="540" t="s">
        <v>1745</v>
      </c>
      <c r="M2" s="540"/>
      <c r="N2" s="540"/>
      <c r="O2" s="156"/>
      <c r="P2" s="139"/>
      <c r="Q2" s="53"/>
      <c r="AA2" s="528" t="s">
        <v>283</v>
      </c>
      <c r="AB2" s="528"/>
      <c r="AC2" s="528"/>
      <c r="AD2" s="528"/>
      <c r="AE2" s="528"/>
      <c r="AF2" s="528"/>
      <c r="AG2" s="528"/>
      <c r="AH2" s="528"/>
      <c r="AJ2" s="35"/>
    </row>
    <row r="3" spans="1:36" s="12" customFormat="1" ht="6" customHeight="1" x14ac:dyDescent="0.3">
      <c r="A3" s="34"/>
      <c r="B3" s="34"/>
      <c r="C3" s="34"/>
      <c r="D3" s="52"/>
      <c r="E3" s="52"/>
      <c r="F3" s="52"/>
      <c r="G3" s="152"/>
      <c r="H3" s="52"/>
      <c r="J3" s="14"/>
      <c r="L3" s="13"/>
      <c r="M3" s="13"/>
      <c r="N3" s="14"/>
      <c r="O3" s="143"/>
      <c r="P3" s="139"/>
      <c r="Q3" s="53"/>
      <c r="AJ3" s="35"/>
    </row>
    <row r="4" spans="1:36" s="59" customFormat="1" ht="10.199999999999999" x14ac:dyDescent="0.2">
      <c r="A4" s="59" t="s">
        <v>271</v>
      </c>
      <c r="B4" s="59" t="s">
        <v>272</v>
      </c>
      <c r="C4" s="59" t="s">
        <v>273</v>
      </c>
      <c r="D4" s="59" t="s">
        <v>274</v>
      </c>
      <c r="E4" s="59" t="s">
        <v>275</v>
      </c>
      <c r="G4" s="62" t="s">
        <v>285</v>
      </c>
      <c r="H4" s="59" t="s">
        <v>269</v>
      </c>
      <c r="I4" s="60"/>
      <c r="J4" s="62" t="s">
        <v>285</v>
      </c>
      <c r="K4" s="59" t="s">
        <v>269</v>
      </c>
      <c r="L4" s="61" t="s">
        <v>15</v>
      </c>
      <c r="M4" s="61" t="s">
        <v>280</v>
      </c>
      <c r="N4" s="62" t="s">
        <v>16</v>
      </c>
      <c r="O4" s="63" t="s">
        <v>172</v>
      </c>
      <c r="P4" s="64" t="s">
        <v>174</v>
      </c>
      <c r="Q4" s="65" t="s">
        <v>173</v>
      </c>
      <c r="R4" s="59" t="s">
        <v>285</v>
      </c>
      <c r="S4" s="59" t="s">
        <v>269</v>
      </c>
      <c r="T4" s="59" t="s">
        <v>270</v>
      </c>
      <c r="U4" s="59" t="s">
        <v>848</v>
      </c>
      <c r="V4" s="59" t="s">
        <v>850</v>
      </c>
      <c r="W4" s="59" t="s">
        <v>851</v>
      </c>
      <c r="X4" s="59" t="s">
        <v>852</v>
      </c>
      <c r="Y4" s="59" t="s">
        <v>853</v>
      </c>
      <c r="Z4" s="59" t="s">
        <v>854</v>
      </c>
      <c r="AA4" s="59" t="s">
        <v>276</v>
      </c>
      <c r="AB4" s="59" t="s">
        <v>277</v>
      </c>
      <c r="AC4" s="59" t="s">
        <v>278</v>
      </c>
      <c r="AD4" s="59" t="s">
        <v>144</v>
      </c>
      <c r="AE4" s="59" t="s">
        <v>279</v>
      </c>
      <c r="AF4" s="59" t="s">
        <v>280</v>
      </c>
      <c r="AG4" s="59" t="s">
        <v>281</v>
      </c>
      <c r="AH4" s="59" t="s">
        <v>282</v>
      </c>
      <c r="AI4" s="59" t="s">
        <v>855</v>
      </c>
      <c r="AJ4" s="59" t="s">
        <v>280</v>
      </c>
    </row>
    <row r="5" spans="1:36" s="59" customFormat="1" ht="5.25" customHeight="1" x14ac:dyDescent="0.2">
      <c r="G5" s="62"/>
      <c r="I5" s="60"/>
      <c r="J5" s="62"/>
      <c r="K5" s="60"/>
      <c r="L5" s="61"/>
      <c r="M5" s="61"/>
      <c r="N5" s="62"/>
      <c r="O5" s="63"/>
      <c r="P5" s="64"/>
      <c r="Q5" s="65"/>
    </row>
    <row r="6" spans="1:36" ht="19.5" customHeight="1" x14ac:dyDescent="0.25">
      <c r="A6" s="33">
        <v>1</v>
      </c>
      <c r="B6" s="49" t="s">
        <v>243</v>
      </c>
      <c r="C6" s="49" t="s">
        <v>84</v>
      </c>
      <c r="D6" s="49" t="s">
        <v>252</v>
      </c>
      <c r="E6" s="50" t="s">
        <v>248</v>
      </c>
      <c r="F6" s="597"/>
      <c r="G6" s="179">
        <v>1371014</v>
      </c>
      <c r="H6" s="199" t="s">
        <v>1750</v>
      </c>
      <c r="I6" s="610"/>
      <c r="J6" s="610"/>
      <c r="K6" s="610"/>
      <c r="L6" s="200">
        <f>'Moors League'!K9</f>
        <v>1</v>
      </c>
      <c r="M6" s="201">
        <f>'Moors League'!L9</f>
        <v>3117</v>
      </c>
      <c r="N6" s="201">
        <f>'Moors League'!M9</f>
        <v>6</v>
      </c>
      <c r="O6" s="56"/>
      <c r="P6" s="138"/>
      <c r="Q6" s="58" t="s">
        <v>1998</v>
      </c>
      <c r="R6">
        <f t="shared" ref="R6:R11" si="0">G6</f>
        <v>1371014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003117</v>
      </c>
      <c r="AG6" t="s">
        <v>955</v>
      </c>
      <c r="AH6" t="s">
        <v>284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202">
        <v>2</v>
      </c>
      <c r="B7" s="203" t="s">
        <v>244</v>
      </c>
      <c r="C7" s="203" t="s">
        <v>84</v>
      </c>
      <c r="D7" s="203" t="s">
        <v>252</v>
      </c>
      <c r="E7" s="204" t="s">
        <v>248</v>
      </c>
      <c r="F7" s="597"/>
      <c r="G7" s="205">
        <v>50628</v>
      </c>
      <c r="H7" s="206" t="s">
        <v>1751</v>
      </c>
      <c r="I7" s="611"/>
      <c r="J7" s="611"/>
      <c r="K7" s="611"/>
      <c r="L7" s="200">
        <f>'Moors League'!K10</f>
        <v>3</v>
      </c>
      <c r="M7" s="201">
        <f>'Moors League'!L10</f>
        <v>3127</v>
      </c>
      <c r="N7" s="201">
        <f>'Moors League'!M10</f>
        <v>4</v>
      </c>
      <c r="O7" s="56"/>
      <c r="P7" s="138"/>
      <c r="Q7" s="58" t="s">
        <v>1998</v>
      </c>
      <c r="R7">
        <f t="shared" si="0"/>
        <v>50628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003127</v>
      </c>
      <c r="AG7" t="s">
        <v>955</v>
      </c>
      <c r="AH7" t="s">
        <v>284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207">
        <v>3</v>
      </c>
      <c r="B8" s="208" t="s">
        <v>243</v>
      </c>
      <c r="C8" s="209" t="s">
        <v>242</v>
      </c>
      <c r="D8" s="208" t="s">
        <v>252</v>
      </c>
      <c r="E8" s="210" t="s">
        <v>249</v>
      </c>
      <c r="F8" s="597"/>
      <c r="G8" s="211">
        <v>1745020</v>
      </c>
      <c r="H8" s="212" t="s">
        <v>1752</v>
      </c>
      <c r="I8" s="612"/>
      <c r="J8" s="612"/>
      <c r="K8" s="612"/>
      <c r="L8" s="200">
        <f>'Moors League'!K11</f>
        <v>1</v>
      </c>
      <c r="M8" s="201">
        <f>'Moors League'!L11</f>
        <v>3735</v>
      </c>
      <c r="N8" s="201">
        <f>'Moors League'!M11</f>
        <v>6</v>
      </c>
      <c r="O8" s="56"/>
      <c r="P8" s="138"/>
      <c r="Q8" s="58"/>
    </row>
    <row r="9" spans="1:36" ht="19.5" customHeight="1" x14ac:dyDescent="0.25">
      <c r="A9" s="213">
        <v>4</v>
      </c>
      <c r="B9" s="214" t="s">
        <v>244</v>
      </c>
      <c r="C9" s="214" t="s">
        <v>242</v>
      </c>
      <c r="D9" s="214" t="s">
        <v>252</v>
      </c>
      <c r="E9" s="215" t="s">
        <v>249</v>
      </c>
      <c r="F9" s="597"/>
      <c r="G9" s="216">
        <v>1678196</v>
      </c>
      <c r="H9" s="217" t="s">
        <v>1753</v>
      </c>
      <c r="I9" s="613"/>
      <c r="J9" s="613"/>
      <c r="K9" s="613"/>
      <c r="L9" s="200">
        <f>'Moors League'!K12</f>
        <v>4</v>
      </c>
      <c r="M9" s="201">
        <f>'Moors League'!L12</f>
        <v>4189</v>
      </c>
      <c r="N9" s="201">
        <f>'Moors League'!M12</f>
        <v>3</v>
      </c>
      <c r="O9" s="56"/>
      <c r="P9" s="138"/>
      <c r="Q9" s="58" t="s">
        <v>1998</v>
      </c>
      <c r="R9">
        <f t="shared" si="0"/>
        <v>1678196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004189</v>
      </c>
      <c r="AG9" t="s">
        <v>975</v>
      </c>
      <c r="AH9" t="s">
        <v>284</v>
      </c>
      <c r="AI9" t="e">
        <f t="shared" si="9"/>
        <v>#REF!</v>
      </c>
    </row>
    <row r="10" spans="1:36" ht="19.5" customHeight="1" x14ac:dyDescent="0.25">
      <c r="A10" s="218">
        <v>5</v>
      </c>
      <c r="B10" s="219" t="s">
        <v>243</v>
      </c>
      <c r="C10" s="219" t="s">
        <v>245</v>
      </c>
      <c r="D10" s="219" t="s">
        <v>252</v>
      </c>
      <c r="E10" s="220" t="s">
        <v>250</v>
      </c>
      <c r="F10" s="597"/>
      <c r="G10" s="221">
        <v>1366544</v>
      </c>
      <c r="H10" s="222" t="s">
        <v>1754</v>
      </c>
      <c r="I10" s="614"/>
      <c r="J10" s="614"/>
      <c r="K10" s="614"/>
      <c r="L10" s="200">
        <f>'Moors League'!K13</f>
        <v>2</v>
      </c>
      <c r="M10" s="201">
        <f>'Moors League'!L13</f>
        <v>3725</v>
      </c>
      <c r="N10" s="201">
        <f>'Moors League'!M13</f>
        <v>5</v>
      </c>
      <c r="O10" s="56"/>
      <c r="P10" s="138"/>
      <c r="Q10" s="58" t="s">
        <v>1998</v>
      </c>
      <c r="R10">
        <f t="shared" si="0"/>
        <v>1366544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003725</v>
      </c>
      <c r="AG10" t="s">
        <v>1009</v>
      </c>
      <c r="AH10" t="s">
        <v>284</v>
      </c>
      <c r="AI10" t="e">
        <f t="shared" si="9"/>
        <v>#REF!</v>
      </c>
    </row>
    <row r="11" spans="1:36" ht="19.5" customHeight="1" x14ac:dyDescent="0.25">
      <c r="A11" s="223">
        <v>6</v>
      </c>
      <c r="B11" s="224" t="s">
        <v>244</v>
      </c>
      <c r="C11" s="224" t="s">
        <v>245</v>
      </c>
      <c r="D11" s="224" t="s">
        <v>252</v>
      </c>
      <c r="E11" s="225" t="s">
        <v>250</v>
      </c>
      <c r="F11" s="597"/>
      <c r="G11" s="226">
        <v>1497252</v>
      </c>
      <c r="H11" s="227" t="s">
        <v>1755</v>
      </c>
      <c r="I11" s="615"/>
      <c r="J11" s="615"/>
      <c r="K11" s="615"/>
      <c r="L11" s="200">
        <f>'Moors League'!K14</f>
        <v>4</v>
      </c>
      <c r="M11" s="201">
        <f>'Moors League'!L14</f>
        <v>3944</v>
      </c>
      <c r="N11" s="201">
        <f>'Moors League'!M14</f>
        <v>3</v>
      </c>
      <c r="O11" s="56"/>
      <c r="P11" s="138"/>
      <c r="Q11" s="58" t="s">
        <v>1998</v>
      </c>
      <c r="R11">
        <f t="shared" si="0"/>
        <v>1497252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003944</v>
      </c>
      <c r="AG11" t="s">
        <v>1009</v>
      </c>
      <c r="AH11" t="s">
        <v>284</v>
      </c>
      <c r="AI11" t="e">
        <f t="shared" si="9"/>
        <v>#REF!</v>
      </c>
    </row>
    <row r="12" spans="1:36" ht="19.5" customHeight="1" x14ac:dyDescent="0.25">
      <c r="A12" s="228">
        <v>7</v>
      </c>
      <c r="B12" s="229" t="s">
        <v>243</v>
      </c>
      <c r="C12" s="229" t="s">
        <v>247</v>
      </c>
      <c r="D12" s="229" t="s">
        <v>252</v>
      </c>
      <c r="E12" s="230" t="s">
        <v>251</v>
      </c>
      <c r="F12" s="597"/>
      <c r="G12" s="231">
        <v>1699573</v>
      </c>
      <c r="H12" s="232" t="s">
        <v>1756</v>
      </c>
      <c r="I12" s="616"/>
      <c r="J12" s="616"/>
      <c r="K12" s="616"/>
      <c r="L12" s="200">
        <f>'Moors League'!K15</f>
        <v>2</v>
      </c>
      <c r="M12" s="201">
        <f>'Moors League'!L15</f>
        <v>3792</v>
      </c>
      <c r="N12" s="201">
        <f>'Moors League'!M15</f>
        <v>5</v>
      </c>
      <c r="O12" s="56"/>
      <c r="P12" s="138"/>
      <c r="Q12" s="58" t="s">
        <v>1998</v>
      </c>
      <c r="R12">
        <f>G14</f>
        <v>1505722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003616</v>
      </c>
      <c r="AG12" t="s">
        <v>955</v>
      </c>
      <c r="AH12" t="s">
        <v>284</v>
      </c>
      <c r="AI12" t="e">
        <f t="shared" si="9"/>
        <v>#REF!</v>
      </c>
    </row>
    <row r="13" spans="1:36" ht="19.5" customHeight="1" x14ac:dyDescent="0.25">
      <c r="A13" s="233">
        <v>8</v>
      </c>
      <c r="B13" s="234" t="s">
        <v>244</v>
      </c>
      <c r="C13" s="234" t="s">
        <v>247</v>
      </c>
      <c r="D13" s="234" t="s">
        <v>252</v>
      </c>
      <c r="E13" s="235" t="s">
        <v>251</v>
      </c>
      <c r="F13" s="597"/>
      <c r="G13" s="236">
        <v>1745024</v>
      </c>
      <c r="H13" s="237" t="s">
        <v>1757</v>
      </c>
      <c r="I13" s="617"/>
      <c r="J13" s="617"/>
      <c r="K13" s="617"/>
      <c r="L13" s="200">
        <f>'Moors League'!K16</f>
        <v>4</v>
      </c>
      <c r="M13" s="201">
        <f>'Moors League'!L16</f>
        <v>3874</v>
      </c>
      <c r="N13" s="201">
        <f>'Moors League'!M16</f>
        <v>3</v>
      </c>
      <c r="O13" s="56"/>
      <c r="P13" s="138"/>
      <c r="Q13" s="58" t="s">
        <v>1998</v>
      </c>
      <c r="R13">
        <f>G15</f>
        <v>1398877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003054</v>
      </c>
      <c r="AG13" t="s">
        <v>955</v>
      </c>
      <c r="AH13" t="s">
        <v>284</v>
      </c>
      <c r="AI13" t="e">
        <f t="shared" si="9"/>
        <v>#REF!</v>
      </c>
    </row>
    <row r="14" spans="1:36" ht="19.5" customHeight="1" x14ac:dyDescent="0.25">
      <c r="A14" s="238">
        <v>9</v>
      </c>
      <c r="B14" s="239" t="s">
        <v>243</v>
      </c>
      <c r="C14" s="239" t="s">
        <v>246</v>
      </c>
      <c r="D14" s="239" t="s">
        <v>252</v>
      </c>
      <c r="E14" s="240" t="s">
        <v>248</v>
      </c>
      <c r="F14" s="597"/>
      <c r="G14" s="241">
        <v>1505722</v>
      </c>
      <c r="H14" s="242" t="s">
        <v>1758</v>
      </c>
      <c r="I14" s="618"/>
      <c r="J14" s="618"/>
      <c r="K14" s="618"/>
      <c r="L14" s="200">
        <f>'Moors League'!K17</f>
        <v>2</v>
      </c>
      <c r="M14" s="201">
        <f>'Moors League'!L17</f>
        <v>3616</v>
      </c>
      <c r="N14" s="201">
        <f>'Moors League'!M17</f>
        <v>5</v>
      </c>
      <c r="O14" s="56"/>
      <c r="P14" s="138"/>
      <c r="Q14" s="58" t="s">
        <v>1998</v>
      </c>
      <c r="R14">
        <f>G24</f>
        <v>1505722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003904</v>
      </c>
      <c r="AG14" t="s">
        <v>1009</v>
      </c>
      <c r="AH14" t="s">
        <v>284</v>
      </c>
      <c r="AI14" t="e">
        <f t="shared" si="9"/>
        <v>#REF!</v>
      </c>
    </row>
    <row r="15" spans="1:36" ht="19.5" customHeight="1" x14ac:dyDescent="0.25">
      <c r="A15" s="243">
        <v>10</v>
      </c>
      <c r="B15" s="244" t="s">
        <v>244</v>
      </c>
      <c r="C15" s="244" t="s">
        <v>246</v>
      </c>
      <c r="D15" s="244" t="s">
        <v>252</v>
      </c>
      <c r="E15" s="245" t="s">
        <v>248</v>
      </c>
      <c r="F15" s="598"/>
      <c r="G15" s="246">
        <v>1398877</v>
      </c>
      <c r="H15" s="247" t="s">
        <v>1759</v>
      </c>
      <c r="I15" s="619"/>
      <c r="J15" s="619"/>
      <c r="K15" s="619"/>
      <c r="L15" s="200">
        <f>'Moors League'!K18</f>
        <v>1</v>
      </c>
      <c r="M15" s="201">
        <f>'Moors League'!L18</f>
        <v>3054</v>
      </c>
      <c r="N15" s="201">
        <f>'Moors League'!M18</f>
        <v>6</v>
      </c>
      <c r="O15" s="56"/>
      <c r="P15" s="138"/>
      <c r="Q15" s="58" t="s">
        <v>1998</v>
      </c>
      <c r="R15">
        <f>G25</f>
        <v>1765397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004172</v>
      </c>
      <c r="AG15" t="s">
        <v>1009</v>
      </c>
      <c r="AH15" t="s">
        <v>284</v>
      </c>
      <c r="AI15" t="e">
        <f t="shared" si="9"/>
        <v>#REF!</v>
      </c>
    </row>
    <row r="16" spans="1:36" ht="19.5" customHeight="1" x14ac:dyDescent="0.25">
      <c r="A16" s="248">
        <v>11</v>
      </c>
      <c r="B16" s="249" t="s">
        <v>243</v>
      </c>
      <c r="C16" s="249" t="s">
        <v>84</v>
      </c>
      <c r="D16" s="249" t="s">
        <v>253</v>
      </c>
      <c r="E16" s="250" t="s">
        <v>101</v>
      </c>
      <c r="F16" s="251" t="s">
        <v>256</v>
      </c>
      <c r="G16" s="252">
        <v>1371014</v>
      </c>
      <c r="H16" s="253" t="s">
        <v>1750</v>
      </c>
      <c r="I16" s="254" t="s">
        <v>258</v>
      </c>
      <c r="J16" s="252">
        <v>969505</v>
      </c>
      <c r="K16" s="253" t="s">
        <v>1760</v>
      </c>
      <c r="L16" s="620"/>
      <c r="M16" s="620"/>
      <c r="N16" s="620"/>
      <c r="O16" s="56"/>
      <c r="P16" s="138"/>
      <c r="Q16" s="58" t="s">
        <v>1998</v>
      </c>
      <c r="R16">
        <f t="shared" ref="R16:R21" si="10">G28</f>
        <v>1366544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003142</v>
      </c>
      <c r="AG16" t="s">
        <v>975</v>
      </c>
      <c r="AH16" t="s">
        <v>284</v>
      </c>
      <c r="AI16" t="e">
        <f t="shared" si="9"/>
        <v>#REF!</v>
      </c>
    </row>
    <row r="17" spans="1:35" ht="19.5" customHeight="1" x14ac:dyDescent="0.25">
      <c r="A17" s="621"/>
      <c r="B17" s="622"/>
      <c r="C17" s="622"/>
      <c r="D17" s="622"/>
      <c r="E17" s="623"/>
      <c r="F17" s="251" t="s">
        <v>257</v>
      </c>
      <c r="G17" s="252">
        <v>1260915</v>
      </c>
      <c r="H17" s="253" t="s">
        <v>1761</v>
      </c>
      <c r="I17" s="254" t="s">
        <v>259</v>
      </c>
      <c r="J17" s="252">
        <v>876720</v>
      </c>
      <c r="K17" s="253" t="s">
        <v>1762</v>
      </c>
      <c r="L17" s="200">
        <f>'Moors League'!K19</f>
        <v>2</v>
      </c>
      <c r="M17" s="201">
        <f>'Moors League'!L19</f>
        <v>21222</v>
      </c>
      <c r="N17" s="201">
        <f>'Moors League'!M19</f>
        <v>5</v>
      </c>
      <c r="O17" s="56"/>
      <c r="P17" s="138"/>
      <c r="Q17" s="58" t="s">
        <v>1998</v>
      </c>
      <c r="R17">
        <f t="shared" si="10"/>
        <v>1456867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002965</v>
      </c>
      <c r="AG17" t="s">
        <v>975</v>
      </c>
      <c r="AH17" t="s">
        <v>284</v>
      </c>
      <c r="AI17" t="e">
        <f t="shared" si="9"/>
        <v>#REF!</v>
      </c>
    </row>
    <row r="18" spans="1:35" ht="19.5" customHeight="1" x14ac:dyDescent="0.25">
      <c r="A18" s="255">
        <v>12</v>
      </c>
      <c r="B18" s="256" t="s">
        <v>244</v>
      </c>
      <c r="C18" s="256" t="s">
        <v>84</v>
      </c>
      <c r="D18" s="256" t="s">
        <v>253</v>
      </c>
      <c r="E18" s="257" t="s">
        <v>101</v>
      </c>
      <c r="F18" s="258" t="s">
        <v>256</v>
      </c>
      <c r="G18" s="259">
        <v>894157</v>
      </c>
      <c r="H18" s="260" t="s">
        <v>1763</v>
      </c>
      <c r="I18" s="261" t="s">
        <v>258</v>
      </c>
      <c r="J18" s="259">
        <v>306936</v>
      </c>
      <c r="K18" s="260" t="s">
        <v>1764</v>
      </c>
      <c r="L18" s="599"/>
      <c r="M18" s="599"/>
      <c r="N18" s="599"/>
      <c r="O18" s="56"/>
      <c r="P18" s="138"/>
      <c r="Q18" s="58" t="s">
        <v>1998</v>
      </c>
      <c r="R18">
        <f t="shared" si="10"/>
        <v>1745021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003449</v>
      </c>
      <c r="AG18" t="s">
        <v>965</v>
      </c>
      <c r="AH18" t="s">
        <v>284</v>
      </c>
      <c r="AI18" t="e">
        <f t="shared" si="9"/>
        <v>#REF!</v>
      </c>
    </row>
    <row r="19" spans="1:35" ht="19.5" customHeight="1" x14ac:dyDescent="0.25">
      <c r="A19" s="594"/>
      <c r="B19" s="595"/>
      <c r="C19" s="595"/>
      <c r="D19" s="595"/>
      <c r="E19" s="596"/>
      <c r="F19" s="262" t="s">
        <v>257</v>
      </c>
      <c r="G19" s="259">
        <v>1388225</v>
      </c>
      <c r="H19" s="260" t="s">
        <v>1765</v>
      </c>
      <c r="I19" s="261" t="s">
        <v>259</v>
      </c>
      <c r="J19" s="259">
        <v>50628</v>
      </c>
      <c r="K19" s="260" t="s">
        <v>1751</v>
      </c>
      <c r="L19" s="200">
        <f>'Moors League'!K20</f>
        <v>3</v>
      </c>
      <c r="M19" s="201">
        <f>'Moors League'!L20</f>
        <v>20170</v>
      </c>
      <c r="N19" s="201">
        <f>'Moors League'!M20</f>
        <v>4</v>
      </c>
      <c r="O19" s="56"/>
      <c r="P19" s="138"/>
      <c r="Q19" s="58" t="s">
        <v>1998</v>
      </c>
      <c r="R19">
        <f t="shared" si="10"/>
        <v>1615944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003335</v>
      </c>
      <c r="AG19" t="s">
        <v>965</v>
      </c>
      <c r="AH19" t="s">
        <v>284</v>
      </c>
      <c r="AI19" t="e">
        <f t="shared" si="9"/>
        <v>#REF!</v>
      </c>
    </row>
    <row r="20" spans="1:35" ht="19.5" customHeight="1" x14ac:dyDescent="0.25">
      <c r="A20" s="255">
        <v>13</v>
      </c>
      <c r="B20" s="256" t="s">
        <v>243</v>
      </c>
      <c r="C20" s="256" t="s">
        <v>242</v>
      </c>
      <c r="D20" s="256" t="s">
        <v>253</v>
      </c>
      <c r="E20" s="257" t="s">
        <v>103</v>
      </c>
      <c r="F20" s="263">
        <v>1</v>
      </c>
      <c r="G20" s="259">
        <v>1636244</v>
      </c>
      <c r="H20" s="260" t="s">
        <v>1766</v>
      </c>
      <c r="I20" s="264">
        <v>2</v>
      </c>
      <c r="J20" s="259">
        <v>1636316</v>
      </c>
      <c r="K20" s="260" t="s">
        <v>1767</v>
      </c>
      <c r="L20" s="599"/>
      <c r="M20" s="599"/>
      <c r="N20" s="599"/>
      <c r="O20" s="56"/>
      <c r="P20" s="138"/>
      <c r="Q20" s="58" t="s">
        <v>1998</v>
      </c>
      <c r="R20">
        <f t="shared" si="10"/>
        <v>1260915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003763</v>
      </c>
      <c r="AG20" t="s">
        <v>1009</v>
      </c>
      <c r="AH20" t="s">
        <v>284</v>
      </c>
      <c r="AI20" t="e">
        <f t="shared" si="9"/>
        <v>#REF!</v>
      </c>
    </row>
    <row r="21" spans="1:35" ht="19.5" customHeight="1" x14ac:dyDescent="0.25">
      <c r="A21" s="594"/>
      <c r="B21" s="595"/>
      <c r="C21" s="595"/>
      <c r="D21" s="595"/>
      <c r="E21" s="596"/>
      <c r="F21" s="263">
        <v>3</v>
      </c>
      <c r="G21" s="259">
        <v>1745021</v>
      </c>
      <c r="H21" s="260" t="s">
        <v>1768</v>
      </c>
      <c r="I21" s="264">
        <v>4</v>
      </c>
      <c r="J21" s="259">
        <v>1745020</v>
      </c>
      <c r="K21" s="260" t="s">
        <v>1752</v>
      </c>
      <c r="L21" s="200">
        <f>'Moors League'!K21</f>
        <v>2</v>
      </c>
      <c r="M21" s="201">
        <f>'Moors League'!L21</f>
        <v>22335</v>
      </c>
      <c r="N21" s="201">
        <f>'Moors League'!M21</f>
        <v>5</v>
      </c>
      <c r="O21" s="56"/>
      <c r="P21" s="138"/>
      <c r="Q21" s="58" t="s">
        <v>1998</v>
      </c>
      <c r="R21">
        <f t="shared" si="10"/>
        <v>894157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003175</v>
      </c>
      <c r="AG21" t="s">
        <v>1009</v>
      </c>
      <c r="AH21" t="s">
        <v>284</v>
      </c>
      <c r="AI21" t="e">
        <f t="shared" si="9"/>
        <v>#REF!</v>
      </c>
    </row>
    <row r="22" spans="1:35" ht="19.5" customHeight="1" x14ac:dyDescent="0.25">
      <c r="A22" s="255">
        <v>14</v>
      </c>
      <c r="B22" s="256" t="s">
        <v>244</v>
      </c>
      <c r="C22" s="256" t="s">
        <v>242</v>
      </c>
      <c r="D22" s="256" t="s">
        <v>253</v>
      </c>
      <c r="E22" s="257" t="s">
        <v>103</v>
      </c>
      <c r="F22" s="258">
        <v>1</v>
      </c>
      <c r="G22" s="259">
        <v>1790389</v>
      </c>
      <c r="H22" s="260" t="s">
        <v>1769</v>
      </c>
      <c r="I22" s="265">
        <v>2</v>
      </c>
      <c r="J22" s="259">
        <v>1678196</v>
      </c>
      <c r="K22" s="260" t="s">
        <v>1753</v>
      </c>
      <c r="L22" s="599"/>
      <c r="M22" s="599"/>
      <c r="N22" s="599"/>
      <c r="O22" s="56"/>
      <c r="P22" s="138"/>
      <c r="Q22" s="58" t="s">
        <v>1998</v>
      </c>
      <c r="R22">
        <f t="shared" ref="R22:R27" si="14">G46</f>
        <v>1260915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003119</v>
      </c>
      <c r="AG22" t="s">
        <v>975</v>
      </c>
      <c r="AH22" t="s">
        <v>284</v>
      </c>
      <c r="AI22" t="e">
        <f t="shared" si="9"/>
        <v>#REF!</v>
      </c>
    </row>
    <row r="23" spans="1:35" ht="19.5" customHeight="1" x14ac:dyDescent="0.25">
      <c r="A23" s="594"/>
      <c r="B23" s="595"/>
      <c r="C23" s="595"/>
      <c r="D23" s="595"/>
      <c r="E23" s="596"/>
      <c r="F23" s="266">
        <v>3</v>
      </c>
      <c r="G23" s="259">
        <v>1819355</v>
      </c>
      <c r="H23" s="260" t="s">
        <v>1770</v>
      </c>
      <c r="I23" s="267">
        <v>4</v>
      </c>
      <c r="J23" s="259">
        <v>1615944</v>
      </c>
      <c r="K23" s="260" t="s">
        <v>1771</v>
      </c>
      <c r="L23" s="200">
        <f>'Moors League'!K22</f>
        <v>2</v>
      </c>
      <c r="M23" s="201">
        <f>'Moors League'!L22</f>
        <v>21625</v>
      </c>
      <c r="N23" s="201">
        <f>'Moors League'!M22</f>
        <v>5</v>
      </c>
      <c r="O23" s="56"/>
      <c r="P23" s="138"/>
      <c r="Q23" s="58" t="s">
        <v>1998</v>
      </c>
      <c r="R23">
        <f t="shared" si="14"/>
        <v>894157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002845</v>
      </c>
      <c r="AG23" t="s">
        <v>975</v>
      </c>
      <c r="AH23" t="s">
        <v>284</v>
      </c>
      <c r="AI23" t="e">
        <f t="shared" si="9"/>
        <v>#REF!</v>
      </c>
    </row>
    <row r="24" spans="1:35" ht="19.5" customHeight="1" x14ac:dyDescent="0.25">
      <c r="A24" s="255">
        <v>15</v>
      </c>
      <c r="B24" s="256" t="s">
        <v>243</v>
      </c>
      <c r="C24" s="256" t="s">
        <v>246</v>
      </c>
      <c r="D24" s="256" t="s">
        <v>252</v>
      </c>
      <c r="E24" s="257" t="s">
        <v>250</v>
      </c>
      <c r="F24" s="597"/>
      <c r="G24" s="259">
        <v>1505722</v>
      </c>
      <c r="H24" s="260" t="s">
        <v>1758</v>
      </c>
      <c r="I24" s="600"/>
      <c r="J24" s="600"/>
      <c r="K24" s="600"/>
      <c r="L24" s="200">
        <f>'Moors League'!K23</f>
        <v>1</v>
      </c>
      <c r="M24" s="201">
        <f>'Moors League'!L23</f>
        <v>3904</v>
      </c>
      <c r="N24" s="201">
        <f>'Moors League'!M23</f>
        <v>6</v>
      </c>
      <c r="O24" s="56"/>
      <c r="P24" s="138"/>
      <c r="Q24" s="58" t="s">
        <v>1998</v>
      </c>
      <c r="R24">
        <f t="shared" si="14"/>
        <v>1695043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004574</v>
      </c>
      <c r="AG24" t="s">
        <v>955</v>
      </c>
      <c r="AH24" t="s">
        <v>284</v>
      </c>
      <c r="AI24" t="e">
        <f t="shared" si="9"/>
        <v>#REF!</v>
      </c>
    </row>
    <row r="25" spans="1:35" ht="19.5" customHeight="1" x14ac:dyDescent="0.25">
      <c r="A25" s="268">
        <v>16</v>
      </c>
      <c r="B25" s="269" t="s">
        <v>244</v>
      </c>
      <c r="C25" s="269" t="s">
        <v>246</v>
      </c>
      <c r="D25" s="269" t="s">
        <v>252</v>
      </c>
      <c r="E25" s="270" t="s">
        <v>250</v>
      </c>
      <c r="F25" s="597"/>
      <c r="G25" s="271">
        <v>1765397</v>
      </c>
      <c r="H25" s="272" t="s">
        <v>1772</v>
      </c>
      <c r="I25" s="601"/>
      <c r="J25" s="601"/>
      <c r="K25" s="601"/>
      <c r="L25" s="200">
        <f>'Moors League'!K24</f>
        <v>3</v>
      </c>
      <c r="M25" s="201">
        <f>'Moors League'!L24</f>
        <v>4172</v>
      </c>
      <c r="N25" s="201">
        <f>'Moors League'!M24</f>
        <v>4</v>
      </c>
      <c r="O25" s="56"/>
      <c r="P25" s="138"/>
      <c r="Q25" s="58" t="s">
        <v>1998</v>
      </c>
      <c r="R25">
        <f t="shared" si="14"/>
        <v>1615944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003954</v>
      </c>
      <c r="AG25" t="s">
        <v>955</v>
      </c>
      <c r="AH25" t="s">
        <v>284</v>
      </c>
      <c r="AI25" t="e">
        <f t="shared" si="9"/>
        <v>#REF!</v>
      </c>
    </row>
    <row r="26" spans="1:35" ht="19.5" customHeight="1" x14ac:dyDescent="0.25">
      <c r="A26" s="273">
        <v>17</v>
      </c>
      <c r="B26" s="274" t="s">
        <v>243</v>
      </c>
      <c r="C26" s="274" t="s">
        <v>247</v>
      </c>
      <c r="D26" s="274" t="s">
        <v>252</v>
      </c>
      <c r="E26" s="275" t="s">
        <v>248</v>
      </c>
      <c r="F26" s="597"/>
      <c r="G26" s="276">
        <v>1815587</v>
      </c>
      <c r="H26" s="277" t="s">
        <v>1773</v>
      </c>
      <c r="I26" s="602"/>
      <c r="J26" s="602"/>
      <c r="K26" s="602"/>
      <c r="L26" s="200">
        <f>'Moors League'!K25</f>
        <v>5</v>
      </c>
      <c r="M26" s="201">
        <f>'Moors League'!L25</f>
        <v>5514</v>
      </c>
      <c r="N26" s="201">
        <f>'Moors League'!M25</f>
        <v>2</v>
      </c>
      <c r="O26" s="56"/>
      <c r="P26" s="138"/>
      <c r="Q26" s="58" t="s">
        <v>1998</v>
      </c>
      <c r="R26">
        <f t="shared" si="14"/>
        <v>1366544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002987</v>
      </c>
      <c r="AG26" t="s">
        <v>965</v>
      </c>
      <c r="AH26" t="s">
        <v>284</v>
      </c>
      <c r="AI26" t="e">
        <f t="shared" si="9"/>
        <v>#REF!</v>
      </c>
    </row>
    <row r="27" spans="1:35" ht="19.5" customHeight="1" x14ac:dyDescent="0.25">
      <c r="A27" s="278">
        <v>18</v>
      </c>
      <c r="B27" s="279" t="s">
        <v>244</v>
      </c>
      <c r="C27" s="279" t="s">
        <v>247</v>
      </c>
      <c r="D27" s="279" t="s">
        <v>252</v>
      </c>
      <c r="E27" s="280" t="s">
        <v>248</v>
      </c>
      <c r="F27" s="597"/>
      <c r="G27" s="281">
        <v>1745024</v>
      </c>
      <c r="H27" s="282" t="s">
        <v>1757</v>
      </c>
      <c r="I27" s="603"/>
      <c r="J27" s="603"/>
      <c r="K27" s="603"/>
      <c r="L27" s="200">
        <f>'Moors League'!K26</f>
        <v>4</v>
      </c>
      <c r="M27" s="201">
        <f>'Moors League'!L26</f>
        <v>4490</v>
      </c>
      <c r="N27" s="201">
        <f>'Moors League'!M26</f>
        <v>3</v>
      </c>
      <c r="O27" s="56"/>
      <c r="P27" s="138"/>
      <c r="Q27" s="58" t="s">
        <v>1998</v>
      </c>
      <c r="R27">
        <f t="shared" si="14"/>
        <v>1497252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002884</v>
      </c>
      <c r="AG27" t="s">
        <v>965</v>
      </c>
      <c r="AH27" t="s">
        <v>284</v>
      </c>
      <c r="AI27" t="e">
        <f t="shared" si="9"/>
        <v>#REF!</v>
      </c>
    </row>
    <row r="28" spans="1:35" ht="19.5" customHeight="1" x14ac:dyDescent="0.25">
      <c r="A28" s="283">
        <v>19</v>
      </c>
      <c r="B28" s="284" t="s">
        <v>243</v>
      </c>
      <c r="C28" s="284" t="s">
        <v>245</v>
      </c>
      <c r="D28" s="284" t="s">
        <v>252</v>
      </c>
      <c r="E28" s="285" t="s">
        <v>249</v>
      </c>
      <c r="F28" s="597"/>
      <c r="G28" s="286">
        <v>1366544</v>
      </c>
      <c r="H28" s="287" t="s">
        <v>1754</v>
      </c>
      <c r="I28" s="604"/>
      <c r="J28" s="604"/>
      <c r="K28" s="604"/>
      <c r="L28" s="200">
        <f>'Moors League'!K27</f>
        <v>1</v>
      </c>
      <c r="M28" s="201">
        <f>'Moors League'!L27</f>
        <v>3142</v>
      </c>
      <c r="N28" s="201">
        <f>'Moors League'!M27</f>
        <v>6</v>
      </c>
      <c r="O28" s="56"/>
      <c r="P28" s="138"/>
      <c r="Q28" s="58" t="s">
        <v>1998</v>
      </c>
      <c r="R28">
        <f>G54</f>
        <v>1488958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003298</v>
      </c>
      <c r="AG28" t="s">
        <v>975</v>
      </c>
      <c r="AH28" t="s">
        <v>284</v>
      </c>
      <c r="AI28" t="e">
        <f t="shared" si="9"/>
        <v>#REF!</v>
      </c>
    </row>
    <row r="29" spans="1:35" ht="19.5" customHeight="1" x14ac:dyDescent="0.25">
      <c r="A29" s="288">
        <v>20</v>
      </c>
      <c r="B29" s="289" t="s">
        <v>244</v>
      </c>
      <c r="C29" s="289" t="s">
        <v>245</v>
      </c>
      <c r="D29" s="289" t="s">
        <v>252</v>
      </c>
      <c r="E29" s="290" t="s">
        <v>249</v>
      </c>
      <c r="F29" s="597"/>
      <c r="G29" s="291">
        <v>1456867</v>
      </c>
      <c r="H29" s="292" t="s">
        <v>1774</v>
      </c>
      <c r="I29" s="605"/>
      <c r="J29" s="605"/>
      <c r="K29" s="605"/>
      <c r="L29" s="200">
        <f>'Moors League'!K28</f>
        <v>2</v>
      </c>
      <c r="M29" s="201">
        <f>'Moors League'!L28</f>
        <v>2965</v>
      </c>
      <c r="N29" s="201">
        <f>'Moors League'!M28</f>
        <v>5</v>
      </c>
      <c r="O29" s="56"/>
      <c r="P29" s="138"/>
      <c r="Q29" s="58" t="s">
        <v>1998</v>
      </c>
      <c r="R29">
        <f>G55</f>
        <v>1398877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002957</v>
      </c>
      <c r="AG29" t="s">
        <v>975</v>
      </c>
      <c r="AH29" t="s">
        <v>284</v>
      </c>
      <c r="AI29" t="e">
        <f t="shared" si="9"/>
        <v>#REF!</v>
      </c>
    </row>
    <row r="30" spans="1:35" ht="19.5" customHeight="1" x14ac:dyDescent="0.25">
      <c r="A30" s="293">
        <v>21</v>
      </c>
      <c r="B30" s="294" t="s">
        <v>243</v>
      </c>
      <c r="C30" s="294" t="s">
        <v>242</v>
      </c>
      <c r="D30" s="294" t="s">
        <v>252</v>
      </c>
      <c r="E30" s="295" t="s">
        <v>251</v>
      </c>
      <c r="F30" s="597"/>
      <c r="G30" s="296">
        <v>1745021</v>
      </c>
      <c r="H30" s="297" t="s">
        <v>1768</v>
      </c>
      <c r="I30" s="606"/>
      <c r="J30" s="606"/>
      <c r="K30" s="606"/>
      <c r="L30" s="200">
        <f>'Moors League'!K29</f>
        <v>2</v>
      </c>
      <c r="M30" s="201">
        <f>'Moors League'!L29</f>
        <v>3449</v>
      </c>
      <c r="N30" s="201">
        <f>'Moors League'!M29</f>
        <v>5</v>
      </c>
      <c r="O30" s="56"/>
      <c r="P30" s="138"/>
      <c r="Q30" s="58" t="s">
        <v>1998</v>
      </c>
      <c r="R30">
        <f>G64</f>
        <v>1488958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003054</v>
      </c>
      <c r="AG30" t="s">
        <v>965</v>
      </c>
      <c r="AH30" t="s">
        <v>284</v>
      </c>
      <c r="AI30" t="e">
        <f t="shared" si="9"/>
        <v>#REF!</v>
      </c>
    </row>
    <row r="31" spans="1:35" ht="19.5" customHeight="1" x14ac:dyDescent="0.25">
      <c r="A31" s="298">
        <v>22</v>
      </c>
      <c r="B31" s="299" t="s">
        <v>244</v>
      </c>
      <c r="C31" s="299" t="s">
        <v>242</v>
      </c>
      <c r="D31" s="299" t="s">
        <v>252</v>
      </c>
      <c r="E31" s="300" t="s">
        <v>251</v>
      </c>
      <c r="F31" s="597"/>
      <c r="G31" s="301">
        <v>1615944</v>
      </c>
      <c r="H31" s="302" t="s">
        <v>1771</v>
      </c>
      <c r="I31" s="607"/>
      <c r="J31" s="607"/>
      <c r="K31" s="607"/>
      <c r="L31" s="200">
        <f>'Moors League'!K30</f>
        <v>4</v>
      </c>
      <c r="M31" s="201">
        <f>'Moors League'!L30</f>
        <v>3335</v>
      </c>
      <c r="N31" s="201">
        <f>'Moors League'!M30</f>
        <v>3</v>
      </c>
      <c r="O31" s="56"/>
      <c r="P31" s="138"/>
      <c r="Q31" s="58" t="s">
        <v>1998</v>
      </c>
      <c r="R31">
        <f>G65</f>
        <v>1398877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002678</v>
      </c>
      <c r="AG31" t="s">
        <v>965</v>
      </c>
      <c r="AH31" t="s">
        <v>284</v>
      </c>
      <c r="AI31" t="e">
        <f t="shared" si="9"/>
        <v>#REF!</v>
      </c>
    </row>
    <row r="32" spans="1:35" ht="19.5" customHeight="1" x14ac:dyDescent="0.25">
      <c r="A32" s="303">
        <v>23</v>
      </c>
      <c r="B32" s="304" t="s">
        <v>243</v>
      </c>
      <c r="C32" s="304" t="s">
        <v>84</v>
      </c>
      <c r="D32" s="304" t="s">
        <v>252</v>
      </c>
      <c r="E32" s="305" t="s">
        <v>250</v>
      </c>
      <c r="F32" s="597"/>
      <c r="G32" s="306">
        <v>1260915</v>
      </c>
      <c r="H32" s="307" t="s">
        <v>1761</v>
      </c>
      <c r="I32" s="608"/>
      <c r="J32" s="608"/>
      <c r="K32" s="608"/>
      <c r="L32" s="200">
        <f>'Moors League'!K31</f>
        <v>2</v>
      </c>
      <c r="M32" s="201">
        <f>'Moors League'!L31</f>
        <v>3763</v>
      </c>
      <c r="N32" s="201">
        <f>'Moors League'!M31</f>
        <v>5</v>
      </c>
      <c r="O32" s="56"/>
      <c r="P32" s="138"/>
      <c r="Q32" s="58" t="s">
        <v>1998</v>
      </c>
      <c r="R32">
        <f t="shared" ref="R32:R37" si="19">G68</f>
        <v>1523515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003589</v>
      </c>
      <c r="AG32" t="s">
        <v>955</v>
      </c>
      <c r="AH32" t="s">
        <v>284</v>
      </c>
      <c r="AI32" t="e">
        <f t="shared" si="9"/>
        <v>#REF!</v>
      </c>
    </row>
    <row r="33" spans="1:36" ht="19.5" customHeight="1" x14ac:dyDescent="0.25">
      <c r="A33" s="308">
        <v>24</v>
      </c>
      <c r="B33" s="309" t="s">
        <v>244</v>
      </c>
      <c r="C33" s="309" t="s">
        <v>84</v>
      </c>
      <c r="D33" s="309" t="s">
        <v>252</v>
      </c>
      <c r="E33" s="310" t="s">
        <v>250</v>
      </c>
      <c r="F33" s="598"/>
      <c r="G33" s="311">
        <v>894157</v>
      </c>
      <c r="H33" s="312" t="s">
        <v>1763</v>
      </c>
      <c r="I33" s="609"/>
      <c r="J33" s="609"/>
      <c r="K33" s="609"/>
      <c r="L33" s="200">
        <f>'Moors League'!K32</f>
        <v>1</v>
      </c>
      <c r="M33" s="201">
        <f>'Moors League'!L32</f>
        <v>3175</v>
      </c>
      <c r="N33" s="201">
        <f>'Moors League'!M32</f>
        <v>6</v>
      </c>
      <c r="O33" s="56"/>
      <c r="P33" s="138"/>
      <c r="Q33" s="58" t="s">
        <v>1998</v>
      </c>
      <c r="R33">
        <f t="shared" si="19"/>
        <v>1456867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003138</v>
      </c>
      <c r="AG33" t="s">
        <v>955</v>
      </c>
      <c r="AH33" t="s">
        <v>284</v>
      </c>
      <c r="AI33" t="e">
        <f t="shared" si="9"/>
        <v>#REF!</v>
      </c>
    </row>
    <row r="34" spans="1:36" ht="19.5" customHeight="1" x14ac:dyDescent="0.25">
      <c r="A34" s="313">
        <v>25</v>
      </c>
      <c r="B34" s="314" t="s">
        <v>243</v>
      </c>
      <c r="C34" s="314" t="s">
        <v>246</v>
      </c>
      <c r="D34" s="314" t="s">
        <v>253</v>
      </c>
      <c r="E34" s="315" t="s">
        <v>101</v>
      </c>
      <c r="F34" s="316" t="s">
        <v>256</v>
      </c>
      <c r="G34" s="317">
        <v>1636309</v>
      </c>
      <c r="H34" s="318" t="s">
        <v>1775</v>
      </c>
      <c r="I34" s="319" t="s">
        <v>258</v>
      </c>
      <c r="J34" s="317">
        <v>1505722</v>
      </c>
      <c r="K34" s="318" t="s">
        <v>1758</v>
      </c>
      <c r="L34" s="590"/>
      <c r="M34" s="590"/>
      <c r="N34" s="590"/>
      <c r="O34" s="56"/>
      <c r="P34" s="138"/>
      <c r="Q34" s="58" t="s">
        <v>1998</v>
      </c>
      <c r="R34">
        <f t="shared" si="19"/>
        <v>1745020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004472</v>
      </c>
      <c r="AG34" t="s">
        <v>1009</v>
      </c>
      <c r="AH34" t="s">
        <v>284</v>
      </c>
      <c r="AI34" t="e">
        <f t="shared" si="9"/>
        <v>#REF!</v>
      </c>
    </row>
    <row r="35" spans="1:36" ht="19.5" customHeight="1" x14ac:dyDescent="0.25">
      <c r="A35" s="591"/>
      <c r="B35" s="592"/>
      <c r="C35" s="592"/>
      <c r="D35" s="592"/>
      <c r="E35" s="593"/>
      <c r="F35" s="316" t="s">
        <v>257</v>
      </c>
      <c r="G35" s="317">
        <v>1488958</v>
      </c>
      <c r="H35" s="318" t="s">
        <v>1776</v>
      </c>
      <c r="I35" s="319" t="s">
        <v>259</v>
      </c>
      <c r="J35" s="317">
        <v>1638483</v>
      </c>
      <c r="K35" s="318" t="s">
        <v>1777</v>
      </c>
      <c r="L35" s="200">
        <f>'Moors League'!K33</f>
        <v>1</v>
      </c>
      <c r="M35" s="201">
        <f>'Moors League'!L33</f>
        <v>22502</v>
      </c>
      <c r="N35" s="201">
        <f>'Moors League'!M33</f>
        <v>6</v>
      </c>
      <c r="O35" s="56"/>
      <c r="P35" s="138"/>
      <c r="Q35" s="58" t="s">
        <v>1998</v>
      </c>
      <c r="R35">
        <f t="shared" si="19"/>
        <v>1678196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004803</v>
      </c>
      <c r="AG35" t="s">
        <v>1009</v>
      </c>
      <c r="AH35" t="s">
        <v>284</v>
      </c>
      <c r="AI35" t="e">
        <f t="shared" si="9"/>
        <v>#REF!</v>
      </c>
    </row>
    <row r="36" spans="1:36" ht="19.5" customHeight="1" x14ac:dyDescent="0.25">
      <c r="A36" s="313">
        <v>26</v>
      </c>
      <c r="B36" s="314" t="s">
        <v>244</v>
      </c>
      <c r="C36" s="314" t="s">
        <v>246</v>
      </c>
      <c r="D36" s="314" t="s">
        <v>253</v>
      </c>
      <c r="E36" s="315" t="s">
        <v>101</v>
      </c>
      <c r="F36" s="320" t="s">
        <v>256</v>
      </c>
      <c r="G36" s="317">
        <v>1398877</v>
      </c>
      <c r="H36" s="318" t="s">
        <v>1759</v>
      </c>
      <c r="I36" s="319" t="s">
        <v>258</v>
      </c>
      <c r="J36" s="317">
        <v>1765397</v>
      </c>
      <c r="K36" s="318" t="s">
        <v>1772</v>
      </c>
      <c r="L36" s="590"/>
      <c r="M36" s="590"/>
      <c r="N36" s="590"/>
      <c r="O36" s="56"/>
      <c r="P36" s="138"/>
      <c r="Q36" s="58" t="s">
        <v>1998</v>
      </c>
      <c r="R36">
        <f t="shared" si="19"/>
        <v>1371014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002939</v>
      </c>
      <c r="AG36" t="s">
        <v>965</v>
      </c>
      <c r="AH36" t="s">
        <v>284</v>
      </c>
      <c r="AI36" t="e">
        <f t="shared" si="9"/>
        <v>#REF!</v>
      </c>
    </row>
    <row r="37" spans="1:36" ht="19.5" customHeight="1" x14ac:dyDescent="0.25">
      <c r="A37" s="591"/>
      <c r="B37" s="592"/>
      <c r="C37" s="592"/>
      <c r="D37" s="592"/>
      <c r="E37" s="593"/>
      <c r="F37" s="316" t="s">
        <v>257</v>
      </c>
      <c r="G37" s="317">
        <v>1615944</v>
      </c>
      <c r="H37" s="318" t="s">
        <v>1771</v>
      </c>
      <c r="I37" s="319" t="s">
        <v>259</v>
      </c>
      <c r="J37" s="317">
        <v>1714037</v>
      </c>
      <c r="K37" s="318" t="s">
        <v>1778</v>
      </c>
      <c r="L37" s="200">
        <f>'Moors League'!K34</f>
        <v>2</v>
      </c>
      <c r="M37" s="201">
        <f>'Moors League'!L34</f>
        <v>22076</v>
      </c>
      <c r="N37" s="201">
        <f>'Moors League'!M34</f>
        <v>5</v>
      </c>
      <c r="O37" s="56"/>
      <c r="P37" s="138"/>
      <c r="Q37" s="58" t="s">
        <v>1998</v>
      </c>
      <c r="R37">
        <f t="shared" si="19"/>
        <v>50628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002634</v>
      </c>
      <c r="AG37" t="s">
        <v>965</v>
      </c>
      <c r="AH37" t="s">
        <v>284</v>
      </c>
      <c r="AI37" t="e">
        <f t="shared" si="9"/>
        <v>#REF!</v>
      </c>
    </row>
    <row r="38" spans="1:36" ht="19.5" customHeight="1" x14ac:dyDescent="0.25">
      <c r="A38" s="313">
        <v>27</v>
      </c>
      <c r="B38" s="314" t="s">
        <v>243</v>
      </c>
      <c r="C38" s="314" t="s">
        <v>247</v>
      </c>
      <c r="D38" s="314" t="s">
        <v>254</v>
      </c>
      <c r="E38" s="315" t="s">
        <v>103</v>
      </c>
      <c r="F38" s="321">
        <v>1</v>
      </c>
      <c r="G38" s="317">
        <v>1745026</v>
      </c>
      <c r="H38" s="318" t="s">
        <v>1779</v>
      </c>
      <c r="I38" s="322">
        <v>2</v>
      </c>
      <c r="J38" s="317">
        <v>1745027</v>
      </c>
      <c r="K38" s="318" t="s">
        <v>1780</v>
      </c>
      <c r="L38" s="590"/>
      <c r="M38" s="590"/>
      <c r="N38" s="590"/>
      <c r="O38" s="56"/>
      <c r="P38" s="138"/>
      <c r="Q38" s="58" t="s">
        <v>1998</v>
      </c>
    </row>
    <row r="39" spans="1:36" ht="19.5" customHeight="1" x14ac:dyDescent="0.25">
      <c r="A39" s="591"/>
      <c r="B39" s="592"/>
      <c r="C39" s="592"/>
      <c r="D39" s="592"/>
      <c r="E39" s="593"/>
      <c r="F39" s="321">
        <v>3</v>
      </c>
      <c r="G39" s="317">
        <v>1699573</v>
      </c>
      <c r="H39" s="318" t="s">
        <v>1756</v>
      </c>
      <c r="I39" s="322">
        <v>4</v>
      </c>
      <c r="J39" s="317">
        <v>1815587</v>
      </c>
      <c r="K39" s="318" t="s">
        <v>1773</v>
      </c>
      <c r="L39" s="200">
        <f>'Moors League'!K35</f>
        <v>3</v>
      </c>
      <c r="M39" s="201">
        <f>'Moors League'!L35</f>
        <v>11955</v>
      </c>
      <c r="N39" s="201">
        <f>'Moors League'!M35</f>
        <v>4</v>
      </c>
      <c r="O39" s="56"/>
      <c r="P39" s="138"/>
      <c r="Q39" s="58" t="s">
        <v>1998</v>
      </c>
    </row>
    <row r="40" spans="1:36" ht="19.5" customHeight="1" x14ac:dyDescent="0.25">
      <c r="A40" s="313">
        <v>28</v>
      </c>
      <c r="B40" s="314" t="s">
        <v>244</v>
      </c>
      <c r="C40" s="314" t="s">
        <v>247</v>
      </c>
      <c r="D40" s="314" t="s">
        <v>254</v>
      </c>
      <c r="E40" s="315" t="s">
        <v>103</v>
      </c>
      <c r="F40" s="320">
        <v>1</v>
      </c>
      <c r="G40" s="317">
        <v>1819347</v>
      </c>
      <c r="H40" s="318" t="s">
        <v>1781</v>
      </c>
      <c r="I40" s="323">
        <v>2</v>
      </c>
      <c r="J40" s="317">
        <v>1849621</v>
      </c>
      <c r="K40" s="318" t="s">
        <v>1782</v>
      </c>
      <c r="L40" s="590"/>
      <c r="M40" s="590"/>
      <c r="N40" s="590"/>
      <c r="O40" s="56"/>
      <c r="P40" s="138"/>
      <c r="Q40" s="58" t="s">
        <v>1998</v>
      </c>
    </row>
    <row r="41" spans="1:36" ht="19.5" customHeight="1" x14ac:dyDescent="0.25">
      <c r="A41" s="591"/>
      <c r="B41" s="592"/>
      <c r="C41" s="592"/>
      <c r="D41" s="592"/>
      <c r="E41" s="593"/>
      <c r="F41" s="324">
        <v>3</v>
      </c>
      <c r="G41" s="317">
        <v>1745024</v>
      </c>
      <c r="H41" s="318" t="s">
        <v>1757</v>
      </c>
      <c r="I41" s="325">
        <v>4</v>
      </c>
      <c r="J41" s="317">
        <v>1799285</v>
      </c>
      <c r="K41" s="318" t="s">
        <v>1783</v>
      </c>
      <c r="L41" s="200">
        <f>'Moors League'!K36</f>
        <v>3</v>
      </c>
      <c r="M41" s="201">
        <f>'Moors League'!L36</f>
        <v>11967</v>
      </c>
      <c r="N41" s="201">
        <f>'Moors League'!M36</f>
        <v>4</v>
      </c>
      <c r="O41" s="56"/>
      <c r="P41" s="138"/>
      <c r="Q41" s="58" t="s">
        <v>1998</v>
      </c>
    </row>
    <row r="42" spans="1:36" ht="19.5" customHeight="1" x14ac:dyDescent="0.25">
      <c r="A42" s="313">
        <v>29</v>
      </c>
      <c r="B42" s="314" t="s">
        <v>243</v>
      </c>
      <c r="C42" s="314" t="s">
        <v>245</v>
      </c>
      <c r="D42" s="314" t="s">
        <v>253</v>
      </c>
      <c r="E42" s="315" t="s">
        <v>101</v>
      </c>
      <c r="F42" s="316" t="s">
        <v>256</v>
      </c>
      <c r="G42" s="317">
        <v>1523515</v>
      </c>
      <c r="H42" s="318" t="s">
        <v>1784</v>
      </c>
      <c r="I42" s="319" t="s">
        <v>258</v>
      </c>
      <c r="J42" s="317">
        <v>1366544</v>
      </c>
      <c r="K42" s="318" t="s">
        <v>1754</v>
      </c>
      <c r="L42" s="590"/>
      <c r="M42" s="590"/>
      <c r="N42" s="590"/>
      <c r="O42" s="56"/>
      <c r="P42" s="138"/>
      <c r="Q42" s="58" t="s">
        <v>1998</v>
      </c>
    </row>
    <row r="43" spans="1:36" ht="19.5" customHeight="1" x14ac:dyDescent="0.25">
      <c r="A43" s="591"/>
      <c r="B43" s="592"/>
      <c r="C43" s="592"/>
      <c r="D43" s="592"/>
      <c r="E43" s="593"/>
      <c r="F43" s="316" t="s">
        <v>257</v>
      </c>
      <c r="G43" s="317">
        <v>1579766</v>
      </c>
      <c r="H43" s="318" t="s">
        <v>1785</v>
      </c>
      <c r="I43" s="319" t="s">
        <v>259</v>
      </c>
      <c r="J43" s="317">
        <v>1505720</v>
      </c>
      <c r="K43" s="318" t="s">
        <v>1786</v>
      </c>
      <c r="L43" s="200">
        <f>'Moors League'!K37</f>
        <v>2</v>
      </c>
      <c r="M43" s="201">
        <f>'Moors League'!L37</f>
        <v>22800</v>
      </c>
      <c r="N43" s="201">
        <f>'Moors League'!M37</f>
        <v>5</v>
      </c>
      <c r="O43" s="56"/>
      <c r="P43" s="138"/>
      <c r="Q43" s="58" t="s">
        <v>1998</v>
      </c>
    </row>
    <row r="44" spans="1:36" ht="19.5" customHeight="1" x14ac:dyDescent="0.25">
      <c r="A44" s="313">
        <v>30</v>
      </c>
      <c r="B44" s="314" t="s">
        <v>244</v>
      </c>
      <c r="C44" s="314" t="s">
        <v>245</v>
      </c>
      <c r="D44" s="314" t="s">
        <v>253</v>
      </c>
      <c r="E44" s="315" t="s">
        <v>101</v>
      </c>
      <c r="F44" s="320" t="s">
        <v>256</v>
      </c>
      <c r="G44" s="317">
        <v>1398877</v>
      </c>
      <c r="H44" s="318" t="s">
        <v>1759</v>
      </c>
      <c r="I44" s="319" t="s">
        <v>258</v>
      </c>
      <c r="J44" s="317">
        <v>1497252</v>
      </c>
      <c r="K44" s="318" t="s">
        <v>1755</v>
      </c>
      <c r="L44" s="590"/>
      <c r="M44" s="590"/>
      <c r="N44" s="590"/>
      <c r="O44" s="56"/>
      <c r="P44" s="138"/>
      <c r="Q44" s="58" t="s">
        <v>1998</v>
      </c>
    </row>
    <row r="45" spans="1:36" ht="19.5" customHeight="1" x14ac:dyDescent="0.25">
      <c r="A45" s="591"/>
      <c r="B45" s="592"/>
      <c r="C45" s="592"/>
      <c r="D45" s="592"/>
      <c r="E45" s="593"/>
      <c r="F45" s="316" t="s">
        <v>257</v>
      </c>
      <c r="G45" s="317">
        <v>1456867</v>
      </c>
      <c r="H45" s="318" t="s">
        <v>1774</v>
      </c>
      <c r="I45" s="319" t="s">
        <v>259</v>
      </c>
      <c r="J45" s="317">
        <v>1714037</v>
      </c>
      <c r="K45" s="318" t="s">
        <v>1778</v>
      </c>
      <c r="L45" s="200">
        <f>'Moors League'!K38</f>
        <v>2</v>
      </c>
      <c r="M45" s="201">
        <f>'Moors League'!L38</f>
        <v>21410</v>
      </c>
      <c r="N45" s="201">
        <f>'Moors League'!M38</f>
        <v>5</v>
      </c>
      <c r="O45" s="56"/>
      <c r="P45" s="138"/>
      <c r="Q45" s="58"/>
    </row>
    <row r="46" spans="1:36" s="28" customFormat="1" ht="19.5" customHeight="1" x14ac:dyDescent="0.25">
      <c r="A46" s="313">
        <v>31</v>
      </c>
      <c r="B46" s="314" t="s">
        <v>243</v>
      </c>
      <c r="C46" s="314" t="s">
        <v>84</v>
      </c>
      <c r="D46" s="314" t="s">
        <v>252</v>
      </c>
      <c r="E46" s="315" t="s">
        <v>249</v>
      </c>
      <c r="F46" s="597"/>
      <c r="G46" s="317">
        <v>1260915</v>
      </c>
      <c r="H46" s="318" t="s">
        <v>1761</v>
      </c>
      <c r="I46" s="627"/>
      <c r="J46" s="627"/>
      <c r="K46" s="627"/>
      <c r="L46" s="200">
        <f>'Moors League'!K39</f>
        <v>2</v>
      </c>
      <c r="M46" s="201">
        <f>'Moors League'!L39</f>
        <v>3119</v>
      </c>
      <c r="N46" s="201">
        <f>'Moors League'!M39</f>
        <v>5</v>
      </c>
      <c r="O46" s="56"/>
      <c r="P46" s="57"/>
      <c r="Q46" s="58"/>
      <c r="AJ46" s="177"/>
    </row>
    <row r="47" spans="1:36" s="28" customFormat="1" ht="19.5" customHeight="1" x14ac:dyDescent="0.25">
      <c r="A47" s="326">
        <v>32</v>
      </c>
      <c r="B47" s="327" t="s">
        <v>244</v>
      </c>
      <c r="C47" s="327" t="s">
        <v>84</v>
      </c>
      <c r="D47" s="327" t="s">
        <v>252</v>
      </c>
      <c r="E47" s="328" t="s">
        <v>249</v>
      </c>
      <c r="F47" s="597"/>
      <c r="G47" s="329">
        <v>894157</v>
      </c>
      <c r="H47" s="330" t="s">
        <v>1763</v>
      </c>
      <c r="I47" s="628"/>
      <c r="J47" s="628"/>
      <c r="K47" s="628"/>
      <c r="L47" s="200">
        <f>'Moors League'!K40</f>
        <v>3</v>
      </c>
      <c r="M47" s="201">
        <f>'Moors League'!L40</f>
        <v>2845</v>
      </c>
      <c r="N47" s="201">
        <f>'Moors League'!M40</f>
        <v>4</v>
      </c>
      <c r="O47" s="56"/>
      <c r="P47" s="57"/>
      <c r="Q47" s="58"/>
      <c r="AJ47" s="177"/>
    </row>
    <row r="48" spans="1:36" s="28" customFormat="1" ht="19.5" customHeight="1" x14ac:dyDescent="0.25">
      <c r="A48" s="331">
        <v>33</v>
      </c>
      <c r="B48" s="332" t="s">
        <v>243</v>
      </c>
      <c r="C48" s="332" t="s">
        <v>242</v>
      </c>
      <c r="D48" s="332" t="s">
        <v>252</v>
      </c>
      <c r="E48" s="333" t="s">
        <v>248</v>
      </c>
      <c r="F48" s="597"/>
      <c r="G48" s="334">
        <v>1695043</v>
      </c>
      <c r="H48" s="335" t="s">
        <v>1787</v>
      </c>
      <c r="I48" s="629"/>
      <c r="J48" s="629"/>
      <c r="K48" s="629"/>
      <c r="L48" s="200">
        <f>'Moors League'!K41</f>
        <v>3</v>
      </c>
      <c r="M48" s="201">
        <f>'Moors League'!L41</f>
        <v>4574</v>
      </c>
      <c r="N48" s="201">
        <f>'Moors League'!M41</f>
        <v>4</v>
      </c>
      <c r="O48" s="56"/>
      <c r="P48" s="57"/>
      <c r="Q48" s="58" t="s">
        <v>1998</v>
      </c>
      <c r="AJ48" s="177"/>
    </row>
    <row r="49" spans="1:36" s="28" customFormat="1" ht="19.5" customHeight="1" x14ac:dyDescent="0.25">
      <c r="A49" s="336">
        <v>34</v>
      </c>
      <c r="B49" s="337" t="s">
        <v>244</v>
      </c>
      <c r="C49" s="337" t="s">
        <v>242</v>
      </c>
      <c r="D49" s="337" t="s">
        <v>252</v>
      </c>
      <c r="E49" s="338" t="s">
        <v>248</v>
      </c>
      <c r="F49" s="597"/>
      <c r="G49" s="339">
        <v>1615944</v>
      </c>
      <c r="H49" s="340" t="s">
        <v>1771</v>
      </c>
      <c r="I49" s="630"/>
      <c r="J49" s="630"/>
      <c r="K49" s="630"/>
      <c r="L49" s="200">
        <f>'Moors League'!K42</f>
        <v>2</v>
      </c>
      <c r="M49" s="201">
        <f>'Moors League'!L42</f>
        <v>3954</v>
      </c>
      <c r="N49" s="201">
        <f>'Moors League'!M42</f>
        <v>5</v>
      </c>
      <c r="O49" s="56"/>
      <c r="P49" s="57"/>
      <c r="Q49" s="58"/>
      <c r="AJ49" s="177"/>
    </row>
    <row r="50" spans="1:36" s="28" customFormat="1" ht="19.5" customHeight="1" x14ac:dyDescent="0.25">
      <c r="A50" s="341">
        <v>35</v>
      </c>
      <c r="B50" s="342" t="s">
        <v>243</v>
      </c>
      <c r="C50" s="342" t="s">
        <v>245</v>
      </c>
      <c r="D50" s="342" t="s">
        <v>252</v>
      </c>
      <c r="E50" s="343" t="s">
        <v>251</v>
      </c>
      <c r="F50" s="597"/>
      <c r="G50" s="344">
        <v>1366544</v>
      </c>
      <c r="H50" s="345" t="s">
        <v>1754</v>
      </c>
      <c r="I50" s="631"/>
      <c r="J50" s="631"/>
      <c r="K50" s="631"/>
      <c r="L50" s="200">
        <f>'Moors League'!K43</f>
        <v>1</v>
      </c>
      <c r="M50" s="201">
        <f>'Moors League'!L43</f>
        <v>2987</v>
      </c>
      <c r="N50" s="201">
        <f>'Moors League'!M43</f>
        <v>6</v>
      </c>
      <c r="O50" s="56"/>
      <c r="P50" s="57"/>
      <c r="Q50" s="58"/>
      <c r="AJ50" s="177"/>
    </row>
    <row r="51" spans="1:36" s="28" customFormat="1" ht="19.5" customHeight="1" x14ac:dyDescent="0.25">
      <c r="A51" s="346">
        <v>36</v>
      </c>
      <c r="B51" s="347" t="s">
        <v>244</v>
      </c>
      <c r="C51" s="347" t="s">
        <v>245</v>
      </c>
      <c r="D51" s="347" t="s">
        <v>252</v>
      </c>
      <c r="E51" s="348" t="s">
        <v>251</v>
      </c>
      <c r="F51" s="597"/>
      <c r="G51" s="349">
        <v>1497252</v>
      </c>
      <c r="H51" s="350" t="s">
        <v>1755</v>
      </c>
      <c r="I51" s="632"/>
      <c r="J51" s="632"/>
      <c r="K51" s="632"/>
      <c r="L51" s="200">
        <f>'Moors League'!K44</f>
        <v>3</v>
      </c>
      <c r="M51" s="201">
        <f>'Moors League'!L44</f>
        <v>2884</v>
      </c>
      <c r="N51" s="201">
        <f>'Moors League'!M44</f>
        <v>4</v>
      </c>
      <c r="O51" s="56"/>
      <c r="P51" s="57"/>
      <c r="Q51" s="58"/>
      <c r="AJ51" s="177"/>
    </row>
    <row r="52" spans="1:36" s="28" customFormat="1" ht="19.5" customHeight="1" x14ac:dyDescent="0.25">
      <c r="A52" s="351">
        <v>37</v>
      </c>
      <c r="B52" s="352" t="s">
        <v>243</v>
      </c>
      <c r="C52" s="352" t="s">
        <v>247</v>
      </c>
      <c r="D52" s="352" t="s">
        <v>252</v>
      </c>
      <c r="E52" s="353" t="s">
        <v>250</v>
      </c>
      <c r="F52" s="597"/>
      <c r="G52" s="354">
        <v>1745027</v>
      </c>
      <c r="H52" s="355" t="s">
        <v>1780</v>
      </c>
      <c r="I52" s="633"/>
      <c r="J52" s="633"/>
      <c r="K52" s="633"/>
      <c r="L52" s="200">
        <f>'Moors League'!K45</f>
        <v>3</v>
      </c>
      <c r="M52" s="201">
        <f>'Moors League'!L45</f>
        <v>5443</v>
      </c>
      <c r="N52" s="201">
        <f>'Moors League'!M45</f>
        <v>4</v>
      </c>
      <c r="O52" s="56"/>
      <c r="P52" s="138"/>
      <c r="Q52" s="58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77"/>
    </row>
    <row r="53" spans="1:36" s="28" customFormat="1" ht="19.5" customHeight="1" x14ac:dyDescent="0.25">
      <c r="A53" s="356">
        <v>38</v>
      </c>
      <c r="B53" s="357" t="s">
        <v>244</v>
      </c>
      <c r="C53" s="357" t="s">
        <v>247</v>
      </c>
      <c r="D53" s="357" t="s">
        <v>252</v>
      </c>
      <c r="E53" s="358" t="s">
        <v>250</v>
      </c>
      <c r="F53" s="597"/>
      <c r="G53" s="359">
        <v>1745024</v>
      </c>
      <c r="H53" s="360" t="s">
        <v>1757</v>
      </c>
      <c r="I53" s="634"/>
      <c r="J53" s="634"/>
      <c r="K53" s="634"/>
      <c r="L53" s="200">
        <f>'Moors League'!K46</f>
        <v>2</v>
      </c>
      <c r="M53" s="201">
        <f>'Moors League'!L46</f>
        <v>5282</v>
      </c>
      <c r="N53" s="201">
        <f>'Moors League'!M46</f>
        <v>5</v>
      </c>
      <c r="O53" s="56"/>
      <c r="P53" s="57"/>
      <c r="Q53" s="58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77"/>
    </row>
    <row r="54" spans="1:36" s="28" customFormat="1" ht="19.5" customHeight="1" x14ac:dyDescent="0.25">
      <c r="A54" s="361">
        <v>39</v>
      </c>
      <c r="B54" s="362" t="s">
        <v>243</v>
      </c>
      <c r="C54" s="362" t="s">
        <v>246</v>
      </c>
      <c r="D54" s="362" t="s">
        <v>252</v>
      </c>
      <c r="E54" s="363" t="s">
        <v>249</v>
      </c>
      <c r="F54" s="597"/>
      <c r="G54" s="364">
        <v>1488958</v>
      </c>
      <c r="H54" s="365" t="s">
        <v>1776</v>
      </c>
      <c r="I54" s="635"/>
      <c r="J54" s="635"/>
      <c r="K54" s="635"/>
      <c r="L54" s="200">
        <f>'Moors League'!K47</f>
        <v>2</v>
      </c>
      <c r="M54" s="201">
        <f>'Moors League'!L47</f>
        <v>3298</v>
      </c>
      <c r="N54" s="201">
        <f>'Moors League'!M47</f>
        <v>5</v>
      </c>
      <c r="O54" s="56"/>
      <c r="P54" s="57"/>
      <c r="Q54" s="58"/>
      <c r="AJ54" s="177"/>
    </row>
    <row r="55" spans="1:36" s="28" customFormat="1" ht="19.5" customHeight="1" x14ac:dyDescent="0.25">
      <c r="A55" s="366">
        <v>40</v>
      </c>
      <c r="B55" s="367" t="s">
        <v>244</v>
      </c>
      <c r="C55" s="367" t="s">
        <v>246</v>
      </c>
      <c r="D55" s="367" t="s">
        <v>252</v>
      </c>
      <c r="E55" s="368" t="s">
        <v>249</v>
      </c>
      <c r="F55" s="598"/>
      <c r="G55" s="369">
        <v>1398877</v>
      </c>
      <c r="H55" s="370" t="s">
        <v>1759</v>
      </c>
      <c r="I55" s="636"/>
      <c r="J55" s="636"/>
      <c r="K55" s="636"/>
      <c r="L55" s="200">
        <f>'Moors League'!K48</f>
        <v>1</v>
      </c>
      <c r="M55" s="201">
        <f>'Moors League'!L48</f>
        <v>2957</v>
      </c>
      <c r="N55" s="201">
        <f>'Moors League'!M48</f>
        <v>6</v>
      </c>
      <c r="O55" s="56"/>
      <c r="P55" s="57"/>
      <c r="Q55" s="58" t="s">
        <v>1998</v>
      </c>
      <c r="AJ55" s="177"/>
    </row>
    <row r="56" spans="1:36" s="28" customFormat="1" ht="19.5" customHeight="1" x14ac:dyDescent="0.25">
      <c r="A56" s="371">
        <v>41</v>
      </c>
      <c r="B56" s="372" t="s">
        <v>243</v>
      </c>
      <c r="C56" s="372" t="s">
        <v>84</v>
      </c>
      <c r="D56" s="372" t="s">
        <v>253</v>
      </c>
      <c r="E56" s="373" t="s">
        <v>103</v>
      </c>
      <c r="F56" s="374">
        <v>1</v>
      </c>
      <c r="G56" s="375">
        <v>969505</v>
      </c>
      <c r="H56" s="376" t="s">
        <v>1760</v>
      </c>
      <c r="I56" s="377">
        <v>2</v>
      </c>
      <c r="J56" s="375">
        <v>1371014</v>
      </c>
      <c r="K56" s="376" t="s">
        <v>1750</v>
      </c>
      <c r="L56" s="637"/>
      <c r="M56" s="637"/>
      <c r="N56" s="637"/>
      <c r="O56" s="56"/>
      <c r="P56" s="57"/>
      <c r="Q56" s="58" t="s">
        <v>1998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77"/>
    </row>
    <row r="57" spans="1:36" s="28" customFormat="1" ht="19.5" customHeight="1" x14ac:dyDescent="0.25">
      <c r="A57" s="624"/>
      <c r="B57" s="625"/>
      <c r="C57" s="625"/>
      <c r="D57" s="625"/>
      <c r="E57" s="626"/>
      <c r="F57" s="374">
        <v>3</v>
      </c>
      <c r="G57" s="375">
        <v>876720</v>
      </c>
      <c r="H57" s="376" t="s">
        <v>1762</v>
      </c>
      <c r="I57" s="377">
        <v>4</v>
      </c>
      <c r="J57" s="375">
        <v>1260915</v>
      </c>
      <c r="K57" s="376" t="s">
        <v>1761</v>
      </c>
      <c r="L57" s="200">
        <f>'Moors League'!K49</f>
        <v>1</v>
      </c>
      <c r="M57" s="201">
        <f>'Moors League'!L49</f>
        <v>15875</v>
      </c>
      <c r="N57" s="201">
        <f>'Moors League'!M49</f>
        <v>6</v>
      </c>
      <c r="O57" s="56"/>
      <c r="P57" s="57"/>
      <c r="Q57" s="58" t="s">
        <v>1998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77"/>
    </row>
    <row r="58" spans="1:36" s="28" customFormat="1" ht="19.5" customHeight="1" x14ac:dyDescent="0.25">
      <c r="A58" s="371">
        <v>42</v>
      </c>
      <c r="B58" s="372" t="s">
        <v>244</v>
      </c>
      <c r="C58" s="372" t="s">
        <v>84</v>
      </c>
      <c r="D58" s="372" t="s">
        <v>253</v>
      </c>
      <c r="E58" s="373" t="s">
        <v>103</v>
      </c>
      <c r="F58" s="378">
        <v>1</v>
      </c>
      <c r="G58" s="375">
        <v>50628</v>
      </c>
      <c r="H58" s="376" t="s">
        <v>1751</v>
      </c>
      <c r="I58" s="379">
        <v>2</v>
      </c>
      <c r="J58" s="375">
        <v>306936</v>
      </c>
      <c r="K58" s="376" t="s">
        <v>1764</v>
      </c>
      <c r="L58" s="637"/>
      <c r="M58" s="637"/>
      <c r="N58" s="637"/>
      <c r="O58" s="56"/>
      <c r="P58" s="57"/>
      <c r="Q58" s="58" t="s">
        <v>1998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77"/>
    </row>
    <row r="59" spans="1:36" s="28" customFormat="1" ht="19.5" customHeight="1" x14ac:dyDescent="0.25">
      <c r="A59" s="624"/>
      <c r="B59" s="625"/>
      <c r="C59" s="625"/>
      <c r="D59" s="625"/>
      <c r="E59" s="626"/>
      <c r="F59" s="380">
        <v>3</v>
      </c>
      <c r="G59" s="375">
        <v>1388225</v>
      </c>
      <c r="H59" s="376" t="s">
        <v>1765</v>
      </c>
      <c r="I59" s="381">
        <v>4</v>
      </c>
      <c r="J59" s="375">
        <v>894157</v>
      </c>
      <c r="K59" s="376" t="s">
        <v>1763</v>
      </c>
      <c r="L59" s="200">
        <f>'Moors League'!K50</f>
        <v>3</v>
      </c>
      <c r="M59" s="201">
        <f>'Moors League'!L50</f>
        <v>15337</v>
      </c>
      <c r="N59" s="201">
        <f>'Moors League'!M50</f>
        <v>4</v>
      </c>
      <c r="O59" s="56"/>
      <c r="P59" s="57"/>
      <c r="Q59" s="58" t="s">
        <v>1998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77"/>
    </row>
    <row r="60" spans="1:36" s="28" customFormat="1" ht="19.5" customHeight="1" x14ac:dyDescent="0.25">
      <c r="A60" s="371">
        <v>43</v>
      </c>
      <c r="B60" s="372" t="s">
        <v>243</v>
      </c>
      <c r="C60" s="372" t="s">
        <v>242</v>
      </c>
      <c r="D60" s="372" t="s">
        <v>253</v>
      </c>
      <c r="E60" s="373" t="s">
        <v>101</v>
      </c>
      <c r="F60" s="382" t="s">
        <v>256</v>
      </c>
      <c r="G60" s="375">
        <v>1695043</v>
      </c>
      <c r="H60" s="376" t="s">
        <v>1787</v>
      </c>
      <c r="I60" s="383" t="s">
        <v>258</v>
      </c>
      <c r="J60" s="375">
        <v>1745020</v>
      </c>
      <c r="K60" s="376" t="s">
        <v>1752</v>
      </c>
      <c r="L60" s="637"/>
      <c r="M60" s="637"/>
      <c r="N60" s="637"/>
      <c r="O60" s="56"/>
      <c r="P60" s="57"/>
      <c r="Q60" s="58" t="s">
        <v>1998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77"/>
    </row>
    <row r="61" spans="1:36" s="28" customFormat="1" ht="19.5" customHeight="1" x14ac:dyDescent="0.25">
      <c r="A61" s="624"/>
      <c r="B61" s="625"/>
      <c r="C61" s="625"/>
      <c r="D61" s="625"/>
      <c r="E61" s="626"/>
      <c r="F61" s="382" t="s">
        <v>257</v>
      </c>
      <c r="G61" s="375">
        <v>1636316</v>
      </c>
      <c r="H61" s="376" t="s">
        <v>1767</v>
      </c>
      <c r="I61" s="383" t="s">
        <v>259</v>
      </c>
      <c r="J61" s="375">
        <v>1636244</v>
      </c>
      <c r="K61" s="376" t="s">
        <v>1766</v>
      </c>
      <c r="L61" s="200">
        <f>'Moors League'!K51</f>
        <v>2</v>
      </c>
      <c r="M61" s="201">
        <f>'Moors League'!L51</f>
        <v>25087</v>
      </c>
      <c r="N61" s="201">
        <f>'Moors League'!M51</f>
        <v>5</v>
      </c>
      <c r="O61" s="56"/>
      <c r="P61" s="57"/>
      <c r="Q61" s="58" t="s">
        <v>1998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77"/>
    </row>
    <row r="62" spans="1:36" s="28" customFormat="1" ht="19.5" customHeight="1" x14ac:dyDescent="0.25">
      <c r="A62" s="371">
        <v>44</v>
      </c>
      <c r="B62" s="372" t="s">
        <v>244</v>
      </c>
      <c r="C62" s="372" t="s">
        <v>242</v>
      </c>
      <c r="D62" s="372" t="s">
        <v>253</v>
      </c>
      <c r="E62" s="373" t="s">
        <v>101</v>
      </c>
      <c r="F62" s="378" t="s">
        <v>256</v>
      </c>
      <c r="G62" s="375">
        <v>1615944</v>
      </c>
      <c r="H62" s="376" t="s">
        <v>1771</v>
      </c>
      <c r="I62" s="383" t="s">
        <v>258</v>
      </c>
      <c r="J62" s="375">
        <v>1790389</v>
      </c>
      <c r="K62" s="376" t="s">
        <v>1769</v>
      </c>
      <c r="L62" s="637"/>
      <c r="M62" s="637"/>
      <c r="N62" s="637"/>
      <c r="O62" s="56"/>
      <c r="P62" s="57"/>
      <c r="Q62" s="58" t="s">
        <v>1998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77"/>
    </row>
    <row r="63" spans="1:36" s="28" customFormat="1" ht="19.5" customHeight="1" x14ac:dyDescent="0.25">
      <c r="A63" s="624"/>
      <c r="B63" s="625"/>
      <c r="C63" s="625"/>
      <c r="D63" s="625"/>
      <c r="E63" s="626"/>
      <c r="F63" s="382" t="s">
        <v>257</v>
      </c>
      <c r="G63" s="375">
        <v>1678196</v>
      </c>
      <c r="H63" s="376" t="s">
        <v>1753</v>
      </c>
      <c r="I63" s="383" t="s">
        <v>259</v>
      </c>
      <c r="J63" s="375">
        <v>1819355</v>
      </c>
      <c r="K63" s="376" t="s">
        <v>1770</v>
      </c>
      <c r="L63" s="200">
        <f>'Moors League'!K52</f>
        <v>3</v>
      </c>
      <c r="M63" s="201">
        <f>'Moors League'!L52</f>
        <v>24537</v>
      </c>
      <c r="N63" s="201">
        <f>'Moors League'!M52</f>
        <v>4</v>
      </c>
      <c r="O63" s="56"/>
      <c r="P63" s="57"/>
      <c r="Q63" s="58" t="s">
        <v>1998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77"/>
    </row>
    <row r="64" spans="1:36" s="28" customFormat="1" ht="19.5" customHeight="1" x14ac:dyDescent="0.25">
      <c r="A64" s="371">
        <v>45</v>
      </c>
      <c r="B64" s="372" t="s">
        <v>243</v>
      </c>
      <c r="C64" s="372" t="s">
        <v>246</v>
      </c>
      <c r="D64" s="372" t="s">
        <v>252</v>
      </c>
      <c r="E64" s="373" t="s">
        <v>251</v>
      </c>
      <c r="F64" s="597"/>
      <c r="G64" s="375">
        <v>1488958</v>
      </c>
      <c r="H64" s="376" t="s">
        <v>1776</v>
      </c>
      <c r="I64" s="644"/>
      <c r="J64" s="644"/>
      <c r="K64" s="644"/>
      <c r="L64" s="200">
        <f>'Moors League'!K53</f>
        <v>2</v>
      </c>
      <c r="M64" s="201">
        <f>'Moors League'!L53</f>
        <v>3054</v>
      </c>
      <c r="N64" s="201">
        <f>'Moors League'!M53</f>
        <v>5</v>
      </c>
      <c r="O64" s="56"/>
      <c r="P64" s="57"/>
      <c r="Q64" s="58" t="s">
        <v>1998</v>
      </c>
      <c r="AJ64" s="177"/>
    </row>
    <row r="65" spans="1:36" s="28" customFormat="1" ht="19.5" customHeight="1" x14ac:dyDescent="0.25">
      <c r="A65" s="384">
        <v>46</v>
      </c>
      <c r="B65" s="385" t="s">
        <v>244</v>
      </c>
      <c r="C65" s="385" t="s">
        <v>246</v>
      </c>
      <c r="D65" s="385" t="s">
        <v>252</v>
      </c>
      <c r="E65" s="386" t="s">
        <v>251</v>
      </c>
      <c r="F65" s="597"/>
      <c r="G65" s="387">
        <v>1398877</v>
      </c>
      <c r="H65" s="388" t="s">
        <v>1759</v>
      </c>
      <c r="I65" s="645"/>
      <c r="J65" s="645"/>
      <c r="K65" s="645"/>
      <c r="L65" s="200">
        <f>'Moors League'!K54</f>
        <v>1</v>
      </c>
      <c r="M65" s="201">
        <f>'Moors League'!L54</f>
        <v>2678</v>
      </c>
      <c r="N65" s="201">
        <f>'Moors League'!M54</f>
        <v>6</v>
      </c>
      <c r="O65" s="56"/>
      <c r="P65" s="57"/>
      <c r="Q65" s="58" t="s">
        <v>1998</v>
      </c>
      <c r="AJ65" s="177"/>
    </row>
    <row r="66" spans="1:36" s="28" customFormat="1" ht="19.5" customHeight="1" x14ac:dyDescent="0.25">
      <c r="A66" s="389">
        <v>47</v>
      </c>
      <c r="B66" s="390" t="s">
        <v>243</v>
      </c>
      <c r="C66" s="390" t="s">
        <v>247</v>
      </c>
      <c r="D66" s="390" t="s">
        <v>252</v>
      </c>
      <c r="E66" s="391" t="s">
        <v>249</v>
      </c>
      <c r="F66" s="597"/>
      <c r="G66" s="392">
        <v>1745026</v>
      </c>
      <c r="H66" s="393" t="s">
        <v>1779</v>
      </c>
      <c r="I66" s="646"/>
      <c r="J66" s="646"/>
      <c r="K66" s="646"/>
      <c r="L66" s="200">
        <f>'Moors League'!K55</f>
        <v>3</v>
      </c>
      <c r="M66" s="201">
        <f>'Moors League'!L55</f>
        <v>5167</v>
      </c>
      <c r="N66" s="201">
        <f>'Moors League'!M55</f>
        <v>4</v>
      </c>
      <c r="O66" s="56"/>
      <c r="P66" s="57"/>
      <c r="Q66" s="58" t="s">
        <v>1998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77"/>
    </row>
    <row r="67" spans="1:36" s="28" customFormat="1" ht="19.5" customHeight="1" x14ac:dyDescent="0.25">
      <c r="A67" s="394">
        <v>48</v>
      </c>
      <c r="B67" s="395" t="s">
        <v>244</v>
      </c>
      <c r="C67" s="395" t="s">
        <v>247</v>
      </c>
      <c r="D67" s="395" t="s">
        <v>252</v>
      </c>
      <c r="E67" s="396" t="s">
        <v>249</v>
      </c>
      <c r="F67" s="597"/>
      <c r="G67" s="397">
        <v>1745024</v>
      </c>
      <c r="H67" s="398" t="s">
        <v>1757</v>
      </c>
      <c r="I67" s="647"/>
      <c r="J67" s="647"/>
      <c r="K67" s="647"/>
      <c r="L67" s="200">
        <f>'Moors League'!K56</f>
        <v>2</v>
      </c>
      <c r="M67" s="201">
        <f>'Moors League'!L56</f>
        <v>4609</v>
      </c>
      <c r="N67" s="201">
        <f>'Moors League'!M56</f>
        <v>5</v>
      </c>
      <c r="O67" s="56"/>
      <c r="P67" s="57"/>
      <c r="Q67" s="58" t="s">
        <v>1998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77"/>
    </row>
    <row r="68" spans="1:36" s="28" customFormat="1" ht="19.5" customHeight="1" x14ac:dyDescent="0.25">
      <c r="A68" s="399">
        <v>49</v>
      </c>
      <c r="B68" s="400" t="s">
        <v>243</v>
      </c>
      <c r="C68" s="400" t="s">
        <v>245</v>
      </c>
      <c r="D68" s="400" t="s">
        <v>252</v>
      </c>
      <c r="E68" s="401" t="s">
        <v>248</v>
      </c>
      <c r="F68" s="597"/>
      <c r="G68" s="402">
        <v>1523515</v>
      </c>
      <c r="H68" s="403" t="s">
        <v>1784</v>
      </c>
      <c r="I68" s="648"/>
      <c r="J68" s="648"/>
      <c r="K68" s="648"/>
      <c r="L68" s="200">
        <f>'Moors League'!K57</f>
        <v>2</v>
      </c>
      <c r="M68" s="201">
        <f>'Moors League'!L57</f>
        <v>3589</v>
      </c>
      <c r="N68" s="201">
        <f>'Moors League'!M57</f>
        <v>5</v>
      </c>
      <c r="O68" s="56"/>
      <c r="P68" s="57"/>
      <c r="Q68" s="58" t="s">
        <v>1998</v>
      </c>
      <c r="AJ68" s="177"/>
    </row>
    <row r="69" spans="1:36" s="28" customFormat="1" ht="19.5" customHeight="1" x14ac:dyDescent="0.25">
      <c r="A69" s="404">
        <v>50</v>
      </c>
      <c r="B69" s="405" t="s">
        <v>244</v>
      </c>
      <c r="C69" s="405" t="s">
        <v>245</v>
      </c>
      <c r="D69" s="405" t="s">
        <v>252</v>
      </c>
      <c r="E69" s="406" t="s">
        <v>248</v>
      </c>
      <c r="F69" s="597"/>
      <c r="G69" s="407">
        <v>1456867</v>
      </c>
      <c r="H69" s="408" t="s">
        <v>1774</v>
      </c>
      <c r="I69" s="649"/>
      <c r="J69" s="649"/>
      <c r="K69" s="649"/>
      <c r="L69" s="200">
        <f>'Moors League'!K58</f>
        <v>2</v>
      </c>
      <c r="M69" s="201">
        <f>'Moors League'!L58</f>
        <v>3138</v>
      </c>
      <c r="N69" s="201">
        <f>'Moors League'!M58</f>
        <v>5</v>
      </c>
      <c r="O69" s="56"/>
      <c r="P69" s="57"/>
      <c r="Q69" s="58" t="s">
        <v>1998</v>
      </c>
      <c r="AJ69" s="177"/>
    </row>
    <row r="70" spans="1:36" s="28" customFormat="1" ht="19.5" customHeight="1" x14ac:dyDescent="0.25">
      <c r="A70" s="409">
        <v>51</v>
      </c>
      <c r="B70" s="410" t="s">
        <v>243</v>
      </c>
      <c r="C70" s="410" t="s">
        <v>242</v>
      </c>
      <c r="D70" s="410" t="s">
        <v>252</v>
      </c>
      <c r="E70" s="411" t="s">
        <v>250</v>
      </c>
      <c r="F70" s="597"/>
      <c r="G70" s="412">
        <v>1745020</v>
      </c>
      <c r="H70" s="413" t="s">
        <v>1752</v>
      </c>
      <c r="I70" s="650"/>
      <c r="J70" s="650"/>
      <c r="K70" s="650"/>
      <c r="L70" s="200">
        <f>'Moors League'!K59</f>
        <v>1</v>
      </c>
      <c r="M70" s="201">
        <f>'Moors League'!L59</f>
        <v>4472</v>
      </c>
      <c r="N70" s="201">
        <f>'Moors League'!M59</f>
        <v>6</v>
      </c>
      <c r="O70" s="56"/>
      <c r="P70" s="57"/>
      <c r="Q70" s="58" t="s">
        <v>1998</v>
      </c>
      <c r="AJ70" s="177"/>
    </row>
    <row r="71" spans="1:36" s="28" customFormat="1" ht="19.5" customHeight="1" x14ac:dyDescent="0.25">
      <c r="A71" s="414">
        <v>52</v>
      </c>
      <c r="B71" s="415" t="s">
        <v>244</v>
      </c>
      <c r="C71" s="415" t="s">
        <v>242</v>
      </c>
      <c r="D71" s="415" t="s">
        <v>252</v>
      </c>
      <c r="E71" s="416" t="s">
        <v>250</v>
      </c>
      <c r="F71" s="597"/>
      <c r="G71" s="417">
        <v>1678196</v>
      </c>
      <c r="H71" s="418" t="s">
        <v>1753</v>
      </c>
      <c r="I71" s="651"/>
      <c r="J71" s="651"/>
      <c r="K71" s="651"/>
      <c r="L71" s="200">
        <f>'Moors League'!K60</f>
        <v>4</v>
      </c>
      <c r="M71" s="201">
        <f>'Moors League'!L60</f>
        <v>4803</v>
      </c>
      <c r="N71" s="201">
        <f>'Moors League'!M60</f>
        <v>3</v>
      </c>
      <c r="O71" s="56"/>
      <c r="P71" s="57"/>
      <c r="Q71" s="58" t="s">
        <v>1998</v>
      </c>
      <c r="AJ71" s="177"/>
    </row>
    <row r="72" spans="1:36" s="28" customFormat="1" ht="19.5" customHeight="1" x14ac:dyDescent="0.25">
      <c r="A72" s="419">
        <v>53</v>
      </c>
      <c r="B72" s="420" t="s">
        <v>243</v>
      </c>
      <c r="C72" s="420" t="s">
        <v>84</v>
      </c>
      <c r="D72" s="420" t="s">
        <v>252</v>
      </c>
      <c r="E72" s="421" t="s">
        <v>251</v>
      </c>
      <c r="F72" s="597"/>
      <c r="G72" s="422">
        <v>1371014</v>
      </c>
      <c r="H72" s="423" t="s">
        <v>1750</v>
      </c>
      <c r="I72" s="652"/>
      <c r="J72" s="652"/>
      <c r="K72" s="652"/>
      <c r="L72" s="200">
        <f>'Moors League'!K61</f>
        <v>2</v>
      </c>
      <c r="M72" s="201">
        <f>'Moors League'!L61</f>
        <v>2939</v>
      </c>
      <c r="N72" s="201">
        <f>'Moors League'!M61</f>
        <v>5</v>
      </c>
      <c r="O72" s="56"/>
      <c r="P72" s="57"/>
      <c r="Q72" s="58" t="s">
        <v>1998</v>
      </c>
      <c r="AJ72" s="177"/>
    </row>
    <row r="73" spans="1:36" s="28" customFormat="1" ht="19.5" customHeight="1" x14ac:dyDescent="0.25">
      <c r="A73" s="425">
        <v>54</v>
      </c>
      <c r="B73" s="426" t="s">
        <v>244</v>
      </c>
      <c r="C73" s="426" t="s">
        <v>84</v>
      </c>
      <c r="D73" s="426" t="s">
        <v>252</v>
      </c>
      <c r="E73" s="427" t="s">
        <v>251</v>
      </c>
      <c r="F73" s="598"/>
      <c r="G73" s="428">
        <v>50628</v>
      </c>
      <c r="H73" s="429" t="s">
        <v>1751</v>
      </c>
      <c r="I73" s="653"/>
      <c r="J73" s="653"/>
      <c r="K73" s="653"/>
      <c r="L73" s="200">
        <f>'Moors League'!K62</f>
        <v>3</v>
      </c>
      <c r="M73" s="201">
        <f>'Moors League'!L62</f>
        <v>2634</v>
      </c>
      <c r="N73" s="201">
        <f>'Moors League'!M62</f>
        <v>4</v>
      </c>
      <c r="O73" s="56"/>
      <c r="P73" s="57"/>
      <c r="Q73" s="58" t="s">
        <v>1998</v>
      </c>
      <c r="AJ73" s="177"/>
    </row>
    <row r="74" spans="1:36" s="28" customFormat="1" ht="19.5" customHeight="1" x14ac:dyDescent="0.25">
      <c r="A74" s="430">
        <v>55</v>
      </c>
      <c r="B74" s="431" t="s">
        <v>243</v>
      </c>
      <c r="C74" s="431" t="s">
        <v>246</v>
      </c>
      <c r="D74" s="431" t="s">
        <v>253</v>
      </c>
      <c r="E74" s="432" t="s">
        <v>103</v>
      </c>
      <c r="F74" s="433">
        <v>1</v>
      </c>
      <c r="G74" s="434">
        <v>1636309</v>
      </c>
      <c r="H74" s="435" t="s">
        <v>1775</v>
      </c>
      <c r="I74" s="436">
        <v>2</v>
      </c>
      <c r="J74" s="434">
        <v>1638483</v>
      </c>
      <c r="K74" s="435" t="s">
        <v>1777</v>
      </c>
      <c r="L74" s="586"/>
      <c r="M74" s="586"/>
      <c r="N74" s="586"/>
      <c r="O74" s="56"/>
      <c r="P74" s="57"/>
      <c r="Q74" s="58" t="s">
        <v>1998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77"/>
    </row>
    <row r="75" spans="1:36" s="28" customFormat="1" ht="19.5" customHeight="1" x14ac:dyDescent="0.25">
      <c r="A75" s="638"/>
      <c r="B75" s="639"/>
      <c r="C75" s="639"/>
      <c r="D75" s="639"/>
      <c r="E75" s="640"/>
      <c r="F75" s="433">
        <v>3</v>
      </c>
      <c r="G75" s="434">
        <v>1505722</v>
      </c>
      <c r="H75" s="435" t="s">
        <v>1758</v>
      </c>
      <c r="I75" s="436">
        <v>4</v>
      </c>
      <c r="J75" s="434">
        <v>1488958</v>
      </c>
      <c r="K75" s="435" t="s">
        <v>1776</v>
      </c>
      <c r="L75" s="200">
        <f>'Moors League'!K63</f>
        <v>1</v>
      </c>
      <c r="M75" s="201">
        <f>'Moors League'!L63</f>
        <v>20863</v>
      </c>
      <c r="N75" s="201">
        <f>'Moors League'!M63</f>
        <v>6</v>
      </c>
      <c r="O75" s="56"/>
      <c r="P75" s="57"/>
      <c r="Q75" s="58" t="s">
        <v>1998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77"/>
    </row>
    <row r="76" spans="1:36" s="28" customFormat="1" ht="19.5" customHeight="1" x14ac:dyDescent="0.25">
      <c r="A76" s="430">
        <v>56</v>
      </c>
      <c r="B76" s="431" t="s">
        <v>244</v>
      </c>
      <c r="C76" s="431" t="s">
        <v>246</v>
      </c>
      <c r="D76" s="431" t="s">
        <v>253</v>
      </c>
      <c r="E76" s="432" t="s">
        <v>103</v>
      </c>
      <c r="F76" s="437">
        <v>1</v>
      </c>
      <c r="G76" s="434">
        <v>1714037</v>
      </c>
      <c r="H76" s="435" t="s">
        <v>1778</v>
      </c>
      <c r="I76" s="438">
        <v>2</v>
      </c>
      <c r="J76" s="434">
        <v>1765397</v>
      </c>
      <c r="K76" s="435" t="s">
        <v>1772</v>
      </c>
      <c r="L76" s="586"/>
      <c r="M76" s="586"/>
      <c r="N76" s="586"/>
      <c r="O76" s="56"/>
      <c r="P76" s="57"/>
      <c r="Q76" s="58" t="s">
        <v>1998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77"/>
    </row>
    <row r="77" spans="1:36" s="28" customFormat="1" ht="19.5" customHeight="1" x14ac:dyDescent="0.25">
      <c r="A77" s="638"/>
      <c r="B77" s="639"/>
      <c r="C77" s="639"/>
      <c r="D77" s="639"/>
      <c r="E77" s="640"/>
      <c r="F77" s="439">
        <v>3</v>
      </c>
      <c r="G77" s="434">
        <v>1615944</v>
      </c>
      <c r="H77" s="435" t="s">
        <v>1771</v>
      </c>
      <c r="I77" s="440">
        <v>4</v>
      </c>
      <c r="J77" s="434">
        <v>1398877</v>
      </c>
      <c r="K77" s="435" t="s">
        <v>1759</v>
      </c>
      <c r="L77" s="200">
        <f>'Moors League'!K64</f>
        <v>1</v>
      </c>
      <c r="M77" s="201">
        <f>'Moors League'!L64</f>
        <v>20210</v>
      </c>
      <c r="N77" s="201">
        <f>'Moors League'!M64</f>
        <v>6</v>
      </c>
      <c r="O77" s="56"/>
      <c r="P77" s="57"/>
      <c r="Q77" s="58" t="s">
        <v>1998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77"/>
    </row>
    <row r="78" spans="1:36" s="28" customFormat="1" ht="19.5" customHeight="1" x14ac:dyDescent="0.25">
      <c r="A78" s="430">
        <v>57</v>
      </c>
      <c r="B78" s="431" t="s">
        <v>243</v>
      </c>
      <c r="C78" s="431" t="s">
        <v>247</v>
      </c>
      <c r="D78" s="431" t="s">
        <v>254</v>
      </c>
      <c r="E78" s="432" t="s">
        <v>101</v>
      </c>
      <c r="F78" s="441" t="s">
        <v>256</v>
      </c>
      <c r="G78" s="434">
        <v>1815587</v>
      </c>
      <c r="H78" s="435" t="s">
        <v>1773</v>
      </c>
      <c r="I78" s="442" t="s">
        <v>258</v>
      </c>
      <c r="J78" s="434">
        <v>1745027</v>
      </c>
      <c r="K78" s="435" t="s">
        <v>1780</v>
      </c>
      <c r="L78" s="586"/>
      <c r="M78" s="586"/>
      <c r="N78" s="586"/>
      <c r="O78" s="56"/>
      <c r="P78" s="57"/>
      <c r="Q78" s="58" t="s">
        <v>1998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77"/>
    </row>
    <row r="79" spans="1:36" s="28" customFormat="1" ht="19.5" customHeight="1" x14ac:dyDescent="0.25">
      <c r="A79" s="638"/>
      <c r="B79" s="639"/>
      <c r="C79" s="639"/>
      <c r="D79" s="639"/>
      <c r="E79" s="640"/>
      <c r="F79" s="441" t="s">
        <v>257</v>
      </c>
      <c r="G79" s="434">
        <v>1745026</v>
      </c>
      <c r="H79" s="435" t="s">
        <v>1779</v>
      </c>
      <c r="I79" s="442" t="s">
        <v>259</v>
      </c>
      <c r="J79" s="434">
        <v>1699573</v>
      </c>
      <c r="K79" s="435" t="s">
        <v>1756</v>
      </c>
      <c r="L79" s="200">
        <f>'Moors League'!K65</f>
        <v>3</v>
      </c>
      <c r="M79" s="201">
        <f>'Moors League'!L65</f>
        <v>13294</v>
      </c>
      <c r="N79" s="201">
        <f>'Moors League'!M65</f>
        <v>4</v>
      </c>
      <c r="O79" s="56"/>
      <c r="P79" s="57"/>
      <c r="Q79" s="58" t="s">
        <v>1998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77"/>
    </row>
    <row r="80" spans="1:36" s="28" customFormat="1" ht="19.5" customHeight="1" x14ac:dyDescent="0.25">
      <c r="A80" s="430">
        <v>58</v>
      </c>
      <c r="B80" s="431" t="s">
        <v>244</v>
      </c>
      <c r="C80" s="431" t="s">
        <v>247</v>
      </c>
      <c r="D80" s="431" t="s">
        <v>254</v>
      </c>
      <c r="E80" s="432" t="s">
        <v>101</v>
      </c>
      <c r="F80" s="437" t="s">
        <v>256</v>
      </c>
      <c r="G80" s="434">
        <v>1799285</v>
      </c>
      <c r="H80" s="435" t="s">
        <v>1783</v>
      </c>
      <c r="I80" s="442" t="s">
        <v>258</v>
      </c>
      <c r="J80" s="434">
        <v>1819347</v>
      </c>
      <c r="K80" s="435" t="s">
        <v>1781</v>
      </c>
      <c r="L80" s="586"/>
      <c r="M80" s="586"/>
      <c r="N80" s="586"/>
      <c r="O80" s="56"/>
      <c r="P80" s="57"/>
      <c r="Q80" s="58" t="s">
        <v>1998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77"/>
    </row>
    <row r="81" spans="1:40" s="28" customFormat="1" ht="19.5" customHeight="1" x14ac:dyDescent="0.25">
      <c r="A81" s="638"/>
      <c r="B81" s="639"/>
      <c r="C81" s="639"/>
      <c r="D81" s="639"/>
      <c r="E81" s="640"/>
      <c r="F81" s="441" t="s">
        <v>257</v>
      </c>
      <c r="G81" s="434">
        <v>1745024</v>
      </c>
      <c r="H81" s="435" t="s">
        <v>1757</v>
      </c>
      <c r="I81" s="442" t="s">
        <v>259</v>
      </c>
      <c r="J81" s="434">
        <v>1849621</v>
      </c>
      <c r="K81" s="435" t="s">
        <v>1782</v>
      </c>
      <c r="L81" s="200">
        <f>'Moors League'!K66</f>
        <v>3</v>
      </c>
      <c r="M81" s="201">
        <f>'Moors League'!L66</f>
        <v>13597</v>
      </c>
      <c r="N81" s="201">
        <f>'Moors League'!M66</f>
        <v>4</v>
      </c>
      <c r="O81" s="56"/>
      <c r="P81" s="57"/>
      <c r="Q81" s="58" t="s">
        <v>1998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77"/>
      <c r="AK81" s="585"/>
      <c r="AL81" s="585"/>
      <c r="AM81" s="585"/>
      <c r="AN81" s="585"/>
    </row>
    <row r="82" spans="1:40" s="28" customFormat="1" ht="19.5" customHeight="1" x14ac:dyDescent="0.25">
      <c r="A82" s="430">
        <v>59</v>
      </c>
      <c r="B82" s="431" t="s">
        <v>243</v>
      </c>
      <c r="C82" s="431" t="s">
        <v>245</v>
      </c>
      <c r="D82" s="431" t="s">
        <v>253</v>
      </c>
      <c r="E82" s="432" t="s">
        <v>103</v>
      </c>
      <c r="F82" s="433">
        <v>1</v>
      </c>
      <c r="G82" s="402">
        <v>1523515</v>
      </c>
      <c r="H82" s="403" t="s">
        <v>1784</v>
      </c>
      <c r="I82" s="436">
        <v>2</v>
      </c>
      <c r="J82" s="434">
        <v>1505720</v>
      </c>
      <c r="K82" s="435" t="s">
        <v>1786</v>
      </c>
      <c r="L82" s="586"/>
      <c r="M82" s="586"/>
      <c r="N82" s="586"/>
      <c r="O82" s="56"/>
      <c r="P82" s="57"/>
      <c r="Q82" s="58" t="s">
        <v>1998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77"/>
      <c r="AK82" s="585"/>
      <c r="AL82" s="585"/>
      <c r="AM82" s="585"/>
      <c r="AN82" s="585"/>
    </row>
    <row r="83" spans="1:40" s="28" customFormat="1" ht="19.5" customHeight="1" x14ac:dyDescent="0.25">
      <c r="A83" s="638"/>
      <c r="B83" s="639"/>
      <c r="C83" s="639"/>
      <c r="D83" s="639"/>
      <c r="E83" s="640"/>
      <c r="F83" s="433">
        <v>3</v>
      </c>
      <c r="G83" s="434">
        <v>1579766</v>
      </c>
      <c r="H83" s="435" t="s">
        <v>1785</v>
      </c>
      <c r="I83" s="436">
        <v>4</v>
      </c>
      <c r="J83" s="434">
        <v>1366544</v>
      </c>
      <c r="K83" s="435" t="s">
        <v>1754</v>
      </c>
      <c r="L83" s="200">
        <f>'Moors League'!K67</f>
        <v>2</v>
      </c>
      <c r="M83" s="201">
        <f>'Moors League'!L67</f>
        <v>20723</v>
      </c>
      <c r="N83" s="201">
        <f>'Moors League'!M67</f>
        <v>5</v>
      </c>
      <c r="O83" s="56"/>
      <c r="P83" s="57"/>
      <c r="Q83" s="58" t="s">
        <v>1998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77"/>
    </row>
    <row r="84" spans="1:40" s="28" customFormat="1" ht="19.5" customHeight="1" x14ac:dyDescent="0.25">
      <c r="A84" s="430">
        <v>60</v>
      </c>
      <c r="B84" s="431" t="s">
        <v>244</v>
      </c>
      <c r="C84" s="431" t="s">
        <v>245</v>
      </c>
      <c r="D84" s="431" t="s">
        <v>253</v>
      </c>
      <c r="E84" s="432" t="s">
        <v>103</v>
      </c>
      <c r="F84" s="437">
        <v>1</v>
      </c>
      <c r="G84" s="434">
        <v>1714037</v>
      </c>
      <c r="H84" s="435" t="s">
        <v>1778</v>
      </c>
      <c r="I84" s="438">
        <v>2</v>
      </c>
      <c r="J84" s="434">
        <v>1497252</v>
      </c>
      <c r="K84" s="435" t="s">
        <v>1755</v>
      </c>
      <c r="L84" s="586"/>
      <c r="M84" s="586"/>
      <c r="N84" s="586"/>
      <c r="O84" s="56"/>
      <c r="P84" s="57"/>
      <c r="Q84" s="58" t="s">
        <v>1998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77"/>
    </row>
    <row r="85" spans="1:40" s="28" customFormat="1" ht="19.5" customHeight="1" x14ac:dyDescent="0.25">
      <c r="A85" s="638"/>
      <c r="B85" s="639"/>
      <c r="C85" s="639"/>
      <c r="D85" s="639"/>
      <c r="E85" s="640"/>
      <c r="F85" s="439">
        <v>3</v>
      </c>
      <c r="G85" s="434">
        <v>1456867</v>
      </c>
      <c r="H85" s="435" t="s">
        <v>1774</v>
      </c>
      <c r="I85" s="440">
        <v>4</v>
      </c>
      <c r="J85" s="434">
        <v>1398877</v>
      </c>
      <c r="K85" s="435" t="s">
        <v>1759</v>
      </c>
      <c r="L85" s="200">
        <f>'Moors League'!K68</f>
        <v>1</v>
      </c>
      <c r="M85" s="201">
        <f>'Moors League'!L68</f>
        <v>15638</v>
      </c>
      <c r="N85" s="201">
        <f>'Moors League'!M68</f>
        <v>6</v>
      </c>
      <c r="O85" s="56"/>
      <c r="P85" s="57"/>
      <c r="Q85" s="58" t="s">
        <v>1998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77"/>
    </row>
    <row r="86" spans="1:40" s="28" customFormat="1" ht="19.5" customHeight="1" x14ac:dyDescent="0.25">
      <c r="A86" s="430">
        <v>61</v>
      </c>
      <c r="B86" s="654" t="s">
        <v>115</v>
      </c>
      <c r="C86" s="655"/>
      <c r="D86" s="431"/>
      <c r="E86" s="432" t="s">
        <v>255</v>
      </c>
      <c r="F86" s="443">
        <v>1</v>
      </c>
      <c r="G86" s="434">
        <v>1699573</v>
      </c>
      <c r="H86" s="435" t="s">
        <v>1756</v>
      </c>
      <c r="I86" s="438">
        <v>2</v>
      </c>
      <c r="J86" s="434">
        <v>1745024</v>
      </c>
      <c r="K86" s="435" t="s">
        <v>1757</v>
      </c>
      <c r="L86" s="587"/>
      <c r="M86" s="587"/>
      <c r="N86" s="587"/>
      <c r="O86" s="56"/>
      <c r="P86" s="57"/>
      <c r="Q86" s="58" t="s">
        <v>1998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77"/>
    </row>
    <row r="87" spans="1:40" s="28" customFormat="1" ht="19.5" customHeight="1" x14ac:dyDescent="0.25">
      <c r="A87" s="641" t="s">
        <v>1749</v>
      </c>
      <c r="B87" s="642"/>
      <c r="C87" s="642"/>
      <c r="D87" s="642"/>
      <c r="E87" s="643"/>
      <c r="F87" s="444">
        <v>3</v>
      </c>
      <c r="G87" s="428">
        <v>1745020</v>
      </c>
      <c r="H87" s="429" t="s">
        <v>1752</v>
      </c>
      <c r="I87" s="445">
        <v>4</v>
      </c>
      <c r="J87" s="428">
        <v>1615944</v>
      </c>
      <c r="K87" s="429" t="s">
        <v>1771</v>
      </c>
      <c r="L87" s="557"/>
      <c r="M87" s="557"/>
      <c r="N87" s="557"/>
      <c r="O87" s="56"/>
      <c r="P87" s="57"/>
      <c r="Q87" s="58" t="s">
        <v>1998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77"/>
    </row>
    <row r="88" spans="1:40" s="28" customFormat="1" ht="19.5" customHeight="1" x14ac:dyDescent="0.25">
      <c r="A88" s="563"/>
      <c r="B88" s="564"/>
      <c r="C88" s="564"/>
      <c r="D88" s="564"/>
      <c r="E88" s="565"/>
      <c r="F88" s="444">
        <v>5</v>
      </c>
      <c r="G88" s="428">
        <v>1505722</v>
      </c>
      <c r="H88" s="429" t="s">
        <v>1758</v>
      </c>
      <c r="I88" s="446">
        <v>6</v>
      </c>
      <c r="J88" s="428">
        <v>1398877</v>
      </c>
      <c r="K88" s="429" t="s">
        <v>1759</v>
      </c>
      <c r="L88" s="557"/>
      <c r="M88" s="557"/>
      <c r="N88" s="557"/>
      <c r="O88" s="56"/>
      <c r="P88" s="57"/>
      <c r="Q88" s="58" t="s">
        <v>1998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77"/>
    </row>
    <row r="89" spans="1:40" s="28" customFormat="1" ht="19.5" customHeight="1" x14ac:dyDescent="0.25">
      <c r="A89" s="563"/>
      <c r="B89" s="564"/>
      <c r="C89" s="564"/>
      <c r="D89" s="564"/>
      <c r="E89" s="565"/>
      <c r="F89" s="444">
        <v>7</v>
      </c>
      <c r="G89" s="428">
        <v>1366544</v>
      </c>
      <c r="H89" s="429" t="s">
        <v>1754</v>
      </c>
      <c r="I89" s="445">
        <v>8</v>
      </c>
      <c r="J89" s="428">
        <v>1456867</v>
      </c>
      <c r="K89" s="429" t="s">
        <v>1774</v>
      </c>
      <c r="L89" s="559"/>
      <c r="M89" s="559"/>
      <c r="N89" s="559"/>
      <c r="O89" s="56"/>
      <c r="P89" s="57"/>
      <c r="Q89" s="58" t="s">
        <v>1998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77"/>
    </row>
    <row r="90" spans="1:40" s="28" customFormat="1" ht="19.5" customHeight="1" thickBot="1" x14ac:dyDescent="0.3">
      <c r="A90" s="566"/>
      <c r="B90" s="567"/>
      <c r="C90" s="567"/>
      <c r="D90" s="567"/>
      <c r="E90" s="568"/>
      <c r="F90" s="444">
        <v>9</v>
      </c>
      <c r="G90" s="428">
        <v>1371014</v>
      </c>
      <c r="H90" s="429" t="s">
        <v>1750</v>
      </c>
      <c r="I90" s="445">
        <v>10</v>
      </c>
      <c r="J90" s="428">
        <v>894157</v>
      </c>
      <c r="K90" s="429" t="s">
        <v>1763</v>
      </c>
      <c r="L90" s="200">
        <f>'Moors League'!K69</f>
        <v>2</v>
      </c>
      <c r="M90" s="201">
        <f>'Moors League'!L69</f>
        <v>43390</v>
      </c>
      <c r="N90" s="201">
        <f>'Moors League'!M69</f>
        <v>5</v>
      </c>
      <c r="O90" s="56"/>
      <c r="P90" s="57"/>
      <c r="Q90" s="58" t="s">
        <v>1998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77"/>
    </row>
    <row r="91" spans="1:40" ht="24.75" customHeight="1" thickBot="1" x14ac:dyDescent="0.3">
      <c r="A91" s="18"/>
      <c r="B91" s="1"/>
      <c r="C91" s="1"/>
      <c r="D91" s="1"/>
      <c r="E91" s="1"/>
      <c r="F91" s="18"/>
      <c r="G91" s="151"/>
      <c r="H91" s="18"/>
      <c r="I91" s="588" t="s">
        <v>260</v>
      </c>
      <c r="J91" s="589"/>
      <c r="K91" s="589"/>
      <c r="L91" s="551"/>
      <c r="M91" s="552">
        <f>SUM(N6:N90)</f>
        <v>290</v>
      </c>
      <c r="N91" s="553"/>
      <c r="O91" s="142"/>
      <c r="Q91" s="25"/>
    </row>
    <row r="92" spans="1:40" x14ac:dyDescent="0.25">
      <c r="A92" s="18"/>
      <c r="B92" s="1"/>
      <c r="C92" s="1"/>
      <c r="D92" s="1"/>
      <c r="E92" s="1"/>
      <c r="F92" s="18"/>
      <c r="G92" s="151"/>
      <c r="H92" s="18"/>
      <c r="I92" s="15"/>
      <c r="J92" s="17"/>
      <c r="K92" s="15"/>
      <c r="L92" s="16"/>
      <c r="M92" s="16"/>
      <c r="N92" s="17"/>
      <c r="O92" s="141"/>
      <c r="Q92" s="25"/>
    </row>
    <row r="93" spans="1:40" x14ac:dyDescent="0.25">
      <c r="A93" s="18"/>
      <c r="B93" s="1"/>
      <c r="C93" s="1"/>
      <c r="D93" s="1"/>
      <c r="E93" s="1"/>
      <c r="F93" s="18"/>
      <c r="G93" s="151"/>
      <c r="H93" s="18"/>
      <c r="I93" s="15"/>
      <c r="J93" s="17"/>
      <c r="K93" s="15"/>
      <c r="L93" s="16"/>
      <c r="M93" s="16"/>
      <c r="N93" s="17"/>
      <c r="O93" s="141"/>
      <c r="Q93" s="25"/>
    </row>
    <row r="94" spans="1:40" x14ac:dyDescent="0.25">
      <c r="A94" s="18"/>
      <c r="B94" s="1"/>
      <c r="C94" s="1"/>
      <c r="D94" s="1"/>
      <c r="E94" s="1"/>
      <c r="F94" s="18"/>
      <c r="G94" s="151"/>
      <c r="H94" s="18"/>
      <c r="I94" s="15"/>
      <c r="J94" s="17"/>
      <c r="K94" s="15"/>
      <c r="L94" s="16"/>
      <c r="M94" s="16"/>
      <c r="N94" s="17"/>
      <c r="O94" s="141"/>
      <c r="Q94" s="25"/>
    </row>
    <row r="95" spans="1:40" ht="15" customHeight="1" x14ac:dyDescent="0.25">
      <c r="A95" s="18"/>
      <c r="B95" s="1"/>
      <c r="C95" s="1"/>
      <c r="D95" s="1"/>
      <c r="E95" s="1"/>
      <c r="F95" s="18"/>
      <c r="G95" s="151"/>
      <c r="H95" s="18"/>
      <c r="I95" s="15"/>
      <c r="J95" s="17"/>
      <c r="K95" s="15"/>
      <c r="L95" s="16"/>
      <c r="M95" s="16"/>
      <c r="N95" s="17"/>
      <c r="O95" s="141"/>
      <c r="Q95" s="25"/>
    </row>
    <row r="96" spans="1:40" ht="15" customHeight="1" x14ac:dyDescent="0.25">
      <c r="A96" s="18"/>
      <c r="B96" s="1"/>
      <c r="C96" s="1"/>
      <c r="D96" s="1"/>
      <c r="E96" s="1"/>
      <c r="F96" s="18"/>
      <c r="G96" s="151"/>
      <c r="H96" s="18"/>
      <c r="I96" s="15"/>
      <c r="J96" s="17"/>
      <c r="K96" s="15"/>
      <c r="L96" s="16"/>
      <c r="M96" s="16"/>
      <c r="N96" s="17"/>
      <c r="O96" s="141"/>
      <c r="Q96" s="25"/>
    </row>
    <row r="97" spans="1:17" ht="15" customHeight="1" x14ac:dyDescent="0.25">
      <c r="A97" s="18"/>
      <c r="B97" s="1"/>
      <c r="C97" s="1"/>
      <c r="D97" s="1"/>
      <c r="E97" s="1"/>
      <c r="F97" s="18"/>
      <c r="G97" s="151"/>
      <c r="H97" s="18"/>
      <c r="I97" s="15"/>
      <c r="J97" s="17"/>
      <c r="K97" s="15"/>
      <c r="L97" s="16"/>
      <c r="M97" s="16"/>
      <c r="N97" s="17"/>
      <c r="O97" s="141"/>
      <c r="Q97" s="25"/>
    </row>
    <row r="98" spans="1:17" x14ac:dyDescent="0.25">
      <c r="A98" s="18"/>
      <c r="B98" s="1"/>
      <c r="C98" s="1"/>
      <c r="D98" s="1"/>
      <c r="E98" s="1"/>
      <c r="F98" s="18"/>
      <c r="G98" s="151"/>
      <c r="H98" s="18"/>
      <c r="I98" s="15"/>
      <c r="J98" s="17"/>
      <c r="K98" s="15"/>
      <c r="L98" s="16"/>
      <c r="M98" s="16"/>
      <c r="N98" s="17"/>
      <c r="O98" s="141"/>
      <c r="Q98" s="25"/>
    </row>
    <row r="99" spans="1:17" x14ac:dyDescent="0.25">
      <c r="A99" s="18"/>
      <c r="B99" s="1"/>
      <c r="C99" s="1"/>
      <c r="D99" s="1"/>
      <c r="E99" s="1"/>
      <c r="F99" s="18"/>
      <c r="G99" s="151"/>
      <c r="H99" s="18"/>
      <c r="I99" s="15"/>
      <c r="J99" s="17"/>
      <c r="K99" s="15"/>
      <c r="L99" s="16"/>
      <c r="M99" s="16"/>
      <c r="N99" s="17"/>
      <c r="O99" s="141"/>
      <c r="Q99" s="25"/>
    </row>
    <row r="100" spans="1:17" x14ac:dyDescent="0.25">
      <c r="A100" s="18"/>
      <c r="B100" s="1"/>
      <c r="C100" s="1"/>
      <c r="D100" s="1"/>
      <c r="E100" s="1"/>
      <c r="F100" s="18"/>
      <c r="G100" s="151"/>
      <c r="H100" s="18"/>
      <c r="I100" s="15"/>
      <c r="J100" s="17"/>
      <c r="K100" s="15"/>
      <c r="L100" s="16"/>
      <c r="M100" s="16"/>
      <c r="N100" s="17"/>
      <c r="O100" s="141"/>
      <c r="Q100" s="25"/>
    </row>
    <row r="101" spans="1:17" x14ac:dyDescent="0.25">
      <c r="A101" s="18"/>
      <c r="B101" s="1"/>
      <c r="C101" s="1"/>
      <c r="D101" s="1"/>
      <c r="E101" s="1"/>
      <c r="F101" s="18"/>
      <c r="G101" s="151"/>
      <c r="H101" s="18"/>
      <c r="I101" s="15"/>
      <c r="J101" s="17"/>
      <c r="K101" s="15"/>
      <c r="L101" s="16"/>
      <c r="M101" s="16"/>
      <c r="N101" s="17"/>
      <c r="O101" s="141"/>
      <c r="Q101" s="25"/>
    </row>
    <row r="102" spans="1:17" x14ac:dyDescent="0.25">
      <c r="A102" s="18"/>
      <c r="B102" s="1"/>
      <c r="C102" s="1"/>
      <c r="D102" s="1"/>
      <c r="E102" s="1"/>
      <c r="F102" s="18"/>
      <c r="G102" s="151"/>
      <c r="H102" s="18"/>
      <c r="I102" s="15"/>
      <c r="J102" s="17"/>
      <c r="K102" s="15"/>
      <c r="L102" s="16"/>
      <c r="M102" s="16"/>
      <c r="N102" s="17"/>
      <c r="O102" s="141"/>
      <c r="Q102" s="25"/>
    </row>
    <row r="103" spans="1:17" x14ac:dyDescent="0.25">
      <c r="A103" s="18"/>
      <c r="B103" s="1"/>
      <c r="C103" s="1"/>
      <c r="D103" s="1"/>
      <c r="E103" s="1"/>
      <c r="F103" s="18"/>
      <c r="G103" s="151"/>
      <c r="H103" s="18"/>
      <c r="I103" s="15"/>
      <c r="J103" s="17"/>
      <c r="K103" s="15"/>
      <c r="L103" s="16"/>
      <c r="M103" s="16"/>
      <c r="N103" s="17"/>
      <c r="O103" s="141"/>
      <c r="Q103" s="25"/>
    </row>
    <row r="104" spans="1:17" x14ac:dyDescent="0.25">
      <c r="A104" s="18"/>
      <c r="B104" s="1"/>
      <c r="C104" s="1"/>
      <c r="D104" s="1"/>
      <c r="E104" s="1"/>
      <c r="F104" s="18"/>
      <c r="G104" s="151"/>
      <c r="H104" s="18"/>
      <c r="I104" s="15"/>
      <c r="J104" s="17"/>
      <c r="K104" s="15"/>
      <c r="L104" s="16"/>
      <c r="M104" s="16"/>
      <c r="N104" s="17"/>
      <c r="O104" s="141"/>
      <c r="Q104" s="25"/>
    </row>
    <row r="105" spans="1:17" x14ac:dyDescent="0.25">
      <c r="A105" s="18"/>
      <c r="B105" s="1"/>
      <c r="C105" s="1"/>
      <c r="D105" s="1"/>
      <c r="E105" s="1"/>
      <c r="F105" s="18"/>
      <c r="G105" s="151"/>
      <c r="H105" s="18"/>
      <c r="I105" s="15"/>
      <c r="J105" s="17"/>
      <c r="K105" s="15"/>
      <c r="L105" s="16"/>
      <c r="M105" s="16"/>
      <c r="N105" s="17"/>
      <c r="O105" s="141"/>
      <c r="Q105" s="25"/>
    </row>
    <row r="106" spans="1:17" x14ac:dyDescent="0.25">
      <c r="A106" s="18"/>
      <c r="B106" s="1"/>
      <c r="C106" s="1"/>
      <c r="D106" s="1"/>
      <c r="E106" s="1"/>
      <c r="F106" s="18"/>
      <c r="G106" s="151"/>
      <c r="H106" s="18"/>
      <c r="I106" s="15"/>
      <c r="J106" s="17"/>
      <c r="K106" s="15"/>
      <c r="L106" s="16"/>
      <c r="M106" s="16"/>
      <c r="N106" s="17"/>
      <c r="O106" s="141"/>
      <c r="Q106" s="25"/>
    </row>
    <row r="107" spans="1:17" x14ac:dyDescent="0.25">
      <c r="A107" s="18"/>
      <c r="B107" s="1"/>
      <c r="C107" s="1"/>
      <c r="D107" s="1"/>
      <c r="E107" s="1"/>
      <c r="F107" s="18"/>
      <c r="G107" s="151"/>
      <c r="H107" s="18"/>
      <c r="I107" s="15"/>
      <c r="J107" s="17"/>
      <c r="K107" s="15"/>
      <c r="L107" s="16"/>
      <c r="M107" s="16"/>
      <c r="N107" s="17"/>
      <c r="O107" s="141"/>
      <c r="Q107" s="25"/>
    </row>
    <row r="108" spans="1:17" x14ac:dyDescent="0.25">
      <c r="A108" s="18"/>
      <c r="B108" s="1"/>
      <c r="C108" s="1"/>
      <c r="D108" s="1"/>
      <c r="E108" s="1"/>
      <c r="F108" s="18"/>
      <c r="G108" s="151"/>
      <c r="H108" s="18"/>
      <c r="I108" s="15"/>
      <c r="J108" s="17"/>
      <c r="K108" s="15"/>
      <c r="L108" s="16"/>
      <c r="M108" s="16"/>
      <c r="N108" s="17"/>
      <c r="O108" s="141"/>
      <c r="Q108" s="25"/>
    </row>
    <row r="109" spans="1:17" x14ac:dyDescent="0.25">
      <c r="A109" s="18"/>
      <c r="B109" s="1"/>
      <c r="C109" s="1"/>
      <c r="D109" s="1"/>
      <c r="E109" s="1"/>
      <c r="F109" s="18"/>
      <c r="G109" s="151"/>
      <c r="H109" s="18"/>
      <c r="I109" s="15"/>
      <c r="J109" s="17"/>
      <c r="K109" s="15"/>
      <c r="L109" s="16"/>
      <c r="M109" s="16"/>
      <c r="N109" s="17"/>
      <c r="O109" s="141"/>
      <c r="Q109" s="25"/>
    </row>
    <row r="110" spans="1:17" x14ac:dyDescent="0.25">
      <c r="A110" s="18"/>
      <c r="B110" s="1"/>
      <c r="C110" s="1"/>
      <c r="D110" s="1"/>
      <c r="E110" s="1"/>
      <c r="F110" s="18"/>
      <c r="G110" s="151"/>
      <c r="H110" s="18"/>
      <c r="I110" s="15"/>
      <c r="J110" s="17"/>
      <c r="K110" s="15"/>
      <c r="L110" s="16"/>
      <c r="M110" s="16"/>
      <c r="N110" s="17"/>
      <c r="O110" s="141"/>
      <c r="Q110" s="25"/>
    </row>
    <row r="111" spans="1:17" x14ac:dyDescent="0.25">
      <c r="A111" s="18"/>
      <c r="B111" s="1"/>
      <c r="C111" s="1"/>
      <c r="D111" s="1"/>
      <c r="E111" s="1"/>
      <c r="F111" s="18"/>
      <c r="G111" s="151"/>
      <c r="H111" s="18"/>
      <c r="I111" s="15"/>
      <c r="J111" s="17"/>
      <c r="K111" s="15"/>
      <c r="L111" s="16"/>
      <c r="M111" s="16"/>
      <c r="N111" s="17"/>
      <c r="O111" s="141"/>
      <c r="Q111" s="25"/>
    </row>
    <row r="112" spans="1:17" x14ac:dyDescent="0.25">
      <c r="A112" s="18"/>
      <c r="B112" s="1"/>
      <c r="C112" s="1"/>
      <c r="D112" s="1"/>
      <c r="E112" s="1"/>
      <c r="F112" s="18"/>
      <c r="G112" s="151"/>
      <c r="H112" s="18"/>
      <c r="I112" s="15"/>
      <c r="J112" s="17"/>
      <c r="K112" s="15"/>
      <c r="L112" s="16"/>
      <c r="M112" s="16"/>
      <c r="N112" s="17"/>
      <c r="O112" s="141"/>
      <c r="Q112" s="25"/>
    </row>
    <row r="113" spans="1:17" x14ac:dyDescent="0.25">
      <c r="A113" s="18"/>
      <c r="B113" s="1"/>
      <c r="C113" s="1"/>
      <c r="D113" s="1"/>
      <c r="E113" s="1"/>
      <c r="F113" s="18"/>
      <c r="G113" s="151"/>
      <c r="H113" s="18"/>
      <c r="I113" s="15"/>
      <c r="J113" s="17"/>
      <c r="K113" s="15"/>
      <c r="L113" s="16"/>
      <c r="M113" s="16"/>
      <c r="N113" s="17"/>
      <c r="O113" s="141"/>
      <c r="Q113" s="25"/>
    </row>
    <row r="114" spans="1:17" x14ac:dyDescent="0.25">
      <c r="A114" s="18"/>
      <c r="B114" s="1"/>
      <c r="C114" s="1"/>
      <c r="D114" s="1"/>
      <c r="E114" s="1"/>
      <c r="F114" s="18"/>
      <c r="G114" s="151"/>
      <c r="H114" s="18"/>
      <c r="I114" s="15"/>
      <c r="J114" s="17"/>
      <c r="K114" s="15"/>
      <c r="L114" s="16"/>
      <c r="M114" s="16"/>
      <c r="N114" s="17"/>
      <c r="O114" s="141"/>
      <c r="Q114" s="25"/>
    </row>
    <row r="115" spans="1:17" x14ac:dyDescent="0.25">
      <c r="A115" s="18"/>
      <c r="B115" s="1"/>
      <c r="C115" s="1"/>
      <c r="D115" s="1"/>
      <c r="E115" s="1"/>
      <c r="F115" s="18"/>
      <c r="G115" s="151"/>
      <c r="H115" s="18"/>
      <c r="I115" s="15"/>
      <c r="J115" s="17"/>
      <c r="K115" s="15"/>
      <c r="L115" s="16"/>
      <c r="M115" s="16"/>
      <c r="N115" s="17"/>
      <c r="O115" s="141"/>
      <c r="Q115" s="25"/>
    </row>
    <row r="116" spans="1:17" x14ac:dyDescent="0.25">
      <c r="A116" s="18"/>
      <c r="B116" s="1"/>
      <c r="C116" s="1"/>
      <c r="D116" s="1"/>
      <c r="E116" s="1"/>
      <c r="F116" s="18"/>
      <c r="G116" s="151"/>
      <c r="H116" s="18"/>
      <c r="I116" s="15"/>
      <c r="J116" s="17"/>
      <c r="K116" s="15"/>
      <c r="L116" s="16"/>
      <c r="M116" s="16"/>
      <c r="N116" s="17"/>
      <c r="O116" s="141"/>
      <c r="Q116" s="25"/>
    </row>
    <row r="117" spans="1:17" x14ac:dyDescent="0.25">
      <c r="A117" s="18"/>
      <c r="B117" s="1"/>
      <c r="C117" s="1"/>
      <c r="D117" s="1"/>
      <c r="E117" s="1"/>
      <c r="F117" s="18"/>
      <c r="G117" s="151"/>
      <c r="H117" s="18"/>
      <c r="I117" s="15"/>
      <c r="J117" s="17"/>
      <c r="K117" s="15"/>
      <c r="L117" s="16"/>
      <c r="M117" s="16"/>
      <c r="N117" s="17"/>
      <c r="O117" s="141"/>
      <c r="Q117" s="25"/>
    </row>
    <row r="118" spans="1:17" x14ac:dyDescent="0.25">
      <c r="A118" s="18"/>
      <c r="B118" s="1"/>
      <c r="C118" s="1"/>
      <c r="D118" s="1"/>
      <c r="E118" s="1"/>
      <c r="F118" s="18"/>
      <c r="G118" s="151"/>
      <c r="H118" s="18"/>
      <c r="I118" s="15"/>
      <c r="J118" s="17"/>
      <c r="K118" s="15"/>
      <c r="L118" s="16"/>
      <c r="M118" s="16"/>
      <c r="N118" s="17"/>
      <c r="O118" s="141"/>
      <c r="Q118" s="25"/>
    </row>
    <row r="119" spans="1:17" x14ac:dyDescent="0.25">
      <c r="A119" s="18"/>
      <c r="B119" s="1"/>
      <c r="C119" s="1"/>
      <c r="D119" s="1"/>
      <c r="E119" s="1"/>
      <c r="F119" s="18"/>
      <c r="G119" s="151"/>
      <c r="H119" s="18"/>
      <c r="I119" s="15"/>
      <c r="J119" s="17"/>
      <c r="K119" s="15"/>
      <c r="L119" s="16"/>
      <c r="M119" s="16"/>
      <c r="N119" s="17"/>
      <c r="O119" s="141"/>
      <c r="Q119" s="25"/>
    </row>
    <row r="120" spans="1:17" x14ac:dyDescent="0.25">
      <c r="A120" s="18"/>
      <c r="B120" s="1"/>
      <c r="C120" s="1"/>
      <c r="D120" s="1"/>
      <c r="E120" s="1"/>
      <c r="F120" s="18"/>
      <c r="G120" s="151"/>
      <c r="H120" s="18"/>
      <c r="I120" s="15"/>
      <c r="J120" s="17"/>
      <c r="K120" s="15"/>
      <c r="L120" s="16"/>
      <c r="M120" s="16"/>
      <c r="N120" s="17"/>
      <c r="O120" s="141"/>
      <c r="Q120" s="25"/>
    </row>
    <row r="121" spans="1:17" x14ac:dyDescent="0.25">
      <c r="A121" s="18"/>
      <c r="B121" s="1"/>
      <c r="C121" s="1"/>
      <c r="D121" s="1"/>
      <c r="E121" s="1"/>
      <c r="F121" s="18"/>
      <c r="G121" s="151"/>
      <c r="H121" s="18"/>
      <c r="I121" s="15"/>
      <c r="J121" s="17"/>
      <c r="K121" s="15"/>
      <c r="L121" s="16"/>
      <c r="M121" s="16"/>
      <c r="N121" s="17"/>
      <c r="O121" s="141"/>
      <c r="Q121" s="25"/>
    </row>
    <row r="122" spans="1:17" x14ac:dyDescent="0.25">
      <c r="A122" s="18"/>
      <c r="B122" s="1"/>
      <c r="C122" s="1"/>
      <c r="D122" s="1"/>
      <c r="E122" s="1"/>
      <c r="F122" s="18"/>
      <c r="G122" s="151"/>
      <c r="H122" s="18"/>
      <c r="I122" s="15"/>
      <c r="J122" s="17"/>
      <c r="K122" s="15"/>
      <c r="L122" s="16"/>
      <c r="M122" s="16"/>
      <c r="N122" s="17"/>
      <c r="O122" s="141"/>
      <c r="Q122" s="25"/>
    </row>
    <row r="123" spans="1:17" x14ac:dyDescent="0.25">
      <c r="A123" s="18"/>
      <c r="B123" s="1"/>
      <c r="C123" s="1"/>
      <c r="D123" s="1"/>
      <c r="E123" s="1"/>
      <c r="F123" s="18"/>
      <c r="G123" s="151"/>
      <c r="H123" s="18"/>
      <c r="I123" s="15"/>
      <c r="J123" s="17"/>
      <c r="K123" s="15"/>
      <c r="L123" s="16"/>
      <c r="M123" s="16"/>
      <c r="N123" s="17"/>
      <c r="O123" s="141"/>
      <c r="Q123" s="25"/>
    </row>
    <row r="124" spans="1:17" x14ac:dyDescent="0.25">
      <c r="A124" s="18"/>
      <c r="B124" s="1"/>
      <c r="C124" s="1"/>
      <c r="D124" s="1"/>
      <c r="E124" s="1"/>
      <c r="F124" s="18"/>
      <c r="G124" s="151"/>
      <c r="H124" s="18"/>
      <c r="I124" s="15"/>
      <c r="J124" s="17"/>
      <c r="K124" s="15"/>
      <c r="L124" s="16"/>
      <c r="M124" s="16"/>
      <c r="N124" s="17"/>
      <c r="O124" s="141"/>
      <c r="Q124" s="25"/>
    </row>
    <row r="125" spans="1:17" x14ac:dyDescent="0.25">
      <c r="A125" s="18"/>
      <c r="B125" s="1"/>
      <c r="C125" s="1"/>
      <c r="D125" s="1"/>
      <c r="E125" s="1"/>
      <c r="F125" s="18"/>
      <c r="G125" s="151"/>
      <c r="H125" s="18"/>
      <c r="I125" s="15"/>
      <c r="J125" s="17"/>
      <c r="K125" s="15"/>
      <c r="L125" s="16"/>
      <c r="M125" s="16"/>
      <c r="N125" s="17"/>
      <c r="O125" s="141"/>
      <c r="Q125" s="25"/>
    </row>
    <row r="126" spans="1:17" x14ac:dyDescent="0.25">
      <c r="A126" s="18"/>
      <c r="B126" s="1"/>
      <c r="C126" s="1"/>
      <c r="D126" s="1"/>
      <c r="E126" s="1"/>
      <c r="F126" s="18"/>
      <c r="G126" s="151"/>
      <c r="H126" s="18"/>
      <c r="I126" s="15"/>
      <c r="J126" s="17"/>
      <c r="K126" s="15"/>
      <c r="L126" s="16"/>
      <c r="M126" s="16"/>
      <c r="N126" s="17"/>
      <c r="O126" s="141"/>
      <c r="Q126" s="25"/>
    </row>
    <row r="127" spans="1:17" x14ac:dyDescent="0.25">
      <c r="A127" s="18"/>
      <c r="B127" s="1"/>
      <c r="C127" s="1"/>
      <c r="D127" s="1"/>
      <c r="E127" s="1"/>
      <c r="F127" s="18"/>
      <c r="G127" s="151"/>
      <c r="H127" s="18"/>
      <c r="I127" s="15"/>
      <c r="J127" s="17"/>
      <c r="K127" s="15"/>
      <c r="L127" s="16"/>
      <c r="M127" s="16"/>
      <c r="N127" s="17"/>
      <c r="O127" s="141"/>
      <c r="Q127" s="25"/>
    </row>
    <row r="128" spans="1:17" x14ac:dyDescent="0.25">
      <c r="A128" s="18"/>
      <c r="B128" s="1"/>
      <c r="C128" s="1"/>
      <c r="D128" s="1"/>
      <c r="E128" s="1"/>
      <c r="F128" s="18"/>
      <c r="G128" s="151"/>
      <c r="H128" s="18"/>
      <c r="I128" s="15"/>
      <c r="J128" s="17"/>
      <c r="K128" s="15"/>
      <c r="L128" s="16"/>
      <c r="M128" s="16"/>
      <c r="N128" s="17"/>
      <c r="O128" s="141"/>
      <c r="Q128" s="25"/>
    </row>
    <row r="129" spans="1:17" x14ac:dyDescent="0.25">
      <c r="A129" s="18"/>
      <c r="B129" s="1"/>
      <c r="C129" s="1"/>
      <c r="D129" s="1"/>
      <c r="E129" s="1"/>
      <c r="F129" s="18"/>
      <c r="G129" s="151"/>
      <c r="H129" s="18"/>
      <c r="I129" s="15"/>
      <c r="J129" s="17"/>
      <c r="K129" s="15"/>
      <c r="L129" s="16"/>
      <c r="M129" s="16"/>
      <c r="N129" s="17"/>
      <c r="O129" s="141"/>
      <c r="Q129" s="25"/>
    </row>
    <row r="130" spans="1:17" x14ac:dyDescent="0.25">
      <c r="A130" s="18"/>
      <c r="B130" s="1"/>
      <c r="C130" s="1"/>
      <c r="D130" s="1"/>
      <c r="E130" s="1"/>
      <c r="F130" s="18"/>
      <c r="G130" s="151"/>
      <c r="H130" s="18"/>
      <c r="I130" s="15"/>
      <c r="J130" s="17"/>
      <c r="K130" s="15"/>
      <c r="L130" s="16"/>
      <c r="M130" s="16"/>
      <c r="N130" s="17"/>
      <c r="O130" s="141"/>
      <c r="Q130" s="25"/>
    </row>
    <row r="131" spans="1:17" x14ac:dyDescent="0.25">
      <c r="A131" s="18"/>
      <c r="B131" s="1"/>
      <c r="C131" s="1"/>
      <c r="D131" s="1"/>
      <c r="E131" s="1"/>
      <c r="F131" s="18"/>
      <c r="G131" s="151"/>
      <c r="H131" s="18"/>
      <c r="I131" s="15"/>
      <c r="J131" s="17"/>
      <c r="K131" s="15"/>
      <c r="L131" s="16"/>
      <c r="M131" s="16"/>
      <c r="N131" s="17"/>
      <c r="O131" s="141"/>
      <c r="Q131" s="25"/>
    </row>
    <row r="132" spans="1:17" x14ac:dyDescent="0.25">
      <c r="A132" s="18"/>
      <c r="B132" s="1"/>
      <c r="C132" s="1"/>
      <c r="D132" s="1"/>
      <c r="E132" s="1"/>
      <c r="F132" s="18"/>
      <c r="G132" s="151"/>
      <c r="H132" s="18"/>
      <c r="I132" s="15"/>
      <c r="J132" s="17"/>
      <c r="K132" s="15"/>
      <c r="L132" s="16"/>
      <c r="M132" s="16"/>
      <c r="N132" s="17"/>
      <c r="O132" s="141"/>
      <c r="Q132" s="25"/>
    </row>
    <row r="133" spans="1:17" x14ac:dyDescent="0.25">
      <c r="A133" s="18"/>
      <c r="B133" s="1"/>
      <c r="C133" s="1"/>
      <c r="D133" s="1"/>
      <c r="E133" s="1"/>
      <c r="F133" s="18"/>
      <c r="G133" s="151"/>
      <c r="H133" s="18"/>
      <c r="I133" s="15"/>
      <c r="J133" s="17"/>
      <c r="K133" s="15"/>
      <c r="L133" s="16"/>
      <c r="M133" s="16"/>
      <c r="N133" s="17"/>
      <c r="O133" s="141"/>
      <c r="Q133" s="25"/>
    </row>
    <row r="134" spans="1:17" x14ac:dyDescent="0.25">
      <c r="A134" s="18"/>
      <c r="B134" s="1"/>
      <c r="C134" s="1"/>
      <c r="D134" s="1"/>
      <c r="E134" s="1"/>
      <c r="F134" s="18"/>
      <c r="G134" s="151"/>
      <c r="H134" s="18"/>
      <c r="I134" s="15"/>
      <c r="J134" s="17"/>
      <c r="K134" s="15"/>
      <c r="L134" s="16"/>
      <c r="M134" s="16"/>
      <c r="N134" s="17"/>
      <c r="O134" s="141"/>
      <c r="Q134" s="25"/>
    </row>
    <row r="135" spans="1:17" x14ac:dyDescent="0.25">
      <c r="A135" s="18"/>
      <c r="B135" s="1"/>
      <c r="C135" s="1"/>
      <c r="D135" s="1"/>
      <c r="E135" s="1"/>
      <c r="F135" s="18"/>
      <c r="G135" s="151"/>
      <c r="H135" s="18"/>
      <c r="I135" s="15"/>
      <c r="J135" s="17"/>
      <c r="K135" s="15"/>
      <c r="L135" s="16"/>
      <c r="M135" s="16"/>
      <c r="N135" s="17"/>
      <c r="O135" s="141"/>
      <c r="Q135" s="25"/>
    </row>
    <row r="136" spans="1:17" x14ac:dyDescent="0.25">
      <c r="A136" s="18"/>
      <c r="B136" s="1"/>
      <c r="C136" s="1"/>
      <c r="D136" s="1"/>
      <c r="E136" s="1"/>
      <c r="F136" s="18"/>
      <c r="G136" s="151"/>
      <c r="H136" s="18"/>
      <c r="I136" s="15"/>
      <c r="J136" s="17"/>
      <c r="K136" s="15"/>
      <c r="L136" s="16"/>
      <c r="M136" s="16"/>
      <c r="N136" s="17"/>
      <c r="O136" s="141"/>
      <c r="Q136" s="25"/>
    </row>
    <row r="137" spans="1:17" x14ac:dyDescent="0.25">
      <c r="A137" s="18"/>
      <c r="B137" s="1"/>
      <c r="C137" s="1"/>
      <c r="D137" s="1"/>
      <c r="E137" s="1"/>
      <c r="F137" s="18"/>
      <c r="G137" s="151"/>
      <c r="H137" s="18"/>
      <c r="I137" s="15"/>
      <c r="J137" s="17"/>
      <c r="K137" s="15"/>
      <c r="L137" s="16"/>
      <c r="M137" s="16"/>
      <c r="N137" s="17"/>
      <c r="O137" s="141"/>
      <c r="Q137" s="25"/>
    </row>
    <row r="138" spans="1:17" x14ac:dyDescent="0.25">
      <c r="A138" s="18"/>
      <c r="B138" s="1"/>
      <c r="C138" s="1"/>
      <c r="D138" s="1"/>
      <c r="E138" s="1"/>
      <c r="F138" s="18"/>
      <c r="G138" s="151"/>
      <c r="H138" s="18"/>
      <c r="I138" s="15"/>
      <c r="J138" s="17"/>
      <c r="K138" s="15"/>
      <c r="L138" s="16"/>
      <c r="M138" s="16"/>
      <c r="N138" s="17"/>
      <c r="O138" s="141"/>
      <c r="Q138" s="25"/>
    </row>
    <row r="139" spans="1:17" x14ac:dyDescent="0.25">
      <c r="A139" s="18"/>
      <c r="B139" s="1"/>
      <c r="C139" s="1"/>
      <c r="D139" s="1"/>
      <c r="E139" s="1"/>
      <c r="F139" s="18"/>
      <c r="G139" s="151"/>
      <c r="H139" s="18"/>
      <c r="I139" s="15"/>
      <c r="J139" s="17"/>
      <c r="K139" s="15"/>
      <c r="L139" s="16"/>
      <c r="M139" s="16"/>
      <c r="N139" s="17"/>
      <c r="O139" s="141"/>
      <c r="Q139" s="25"/>
    </row>
  </sheetData>
  <sheetProtection selectLockedCells="1" selectUnlockedCells="1"/>
  <protectedRanges>
    <protectedRange sqref="H84:H90 K82 H6:H82" name="Range1_1"/>
    <protectedRange sqref="K16:K23" name="Range2_2"/>
    <protectedRange sqref="K34:K45" name="Range2_4"/>
    <protectedRange sqref="K56:K63" name="Range2_7"/>
    <protectedRange sqref="K74:K81 H83 K83:K90" name="Range2_8"/>
  </protectedRanges>
  <mergeCells count="60">
    <mergeCell ref="A87:E90"/>
    <mergeCell ref="F64:F73"/>
    <mergeCell ref="L60:N60"/>
    <mergeCell ref="L62:N62"/>
    <mergeCell ref="I64:K73"/>
    <mergeCell ref="B86:C86"/>
    <mergeCell ref="L44:N44"/>
    <mergeCell ref="I46:K55"/>
    <mergeCell ref="L56:N56"/>
    <mergeCell ref="L58:N58"/>
    <mergeCell ref="A85:E85"/>
    <mergeCell ref="A75:E75"/>
    <mergeCell ref="A77:E77"/>
    <mergeCell ref="A79:E79"/>
    <mergeCell ref="A81:E81"/>
    <mergeCell ref="A83:E83"/>
    <mergeCell ref="L74:N74"/>
    <mergeCell ref="L76:N76"/>
    <mergeCell ref="L78:N78"/>
    <mergeCell ref="L80:N80"/>
    <mergeCell ref="A61:E61"/>
    <mergeCell ref="A63:E63"/>
    <mergeCell ref="A59:E59"/>
    <mergeCell ref="A41:E41"/>
    <mergeCell ref="A43:E43"/>
    <mergeCell ref="A45:E45"/>
    <mergeCell ref="F46:F55"/>
    <mergeCell ref="A57:E57"/>
    <mergeCell ref="AA2:AH2"/>
    <mergeCell ref="A39:E39"/>
    <mergeCell ref="A19:E19"/>
    <mergeCell ref="A21:E21"/>
    <mergeCell ref="A23:E23"/>
    <mergeCell ref="F24:F33"/>
    <mergeCell ref="A35:E35"/>
    <mergeCell ref="A37:E37"/>
    <mergeCell ref="L20:N20"/>
    <mergeCell ref="L22:N22"/>
    <mergeCell ref="I24:K33"/>
    <mergeCell ref="I6:K15"/>
    <mergeCell ref="L16:N16"/>
    <mergeCell ref="L18:N18"/>
    <mergeCell ref="F6:F15"/>
    <mergeCell ref="A17:E17"/>
    <mergeCell ref="A2:B2"/>
    <mergeCell ref="A1:H1"/>
    <mergeCell ref="L1:N1"/>
    <mergeCell ref="C2:H2"/>
    <mergeCell ref="L2:N2"/>
    <mergeCell ref="L34:N34"/>
    <mergeCell ref="L36:N36"/>
    <mergeCell ref="L38:N38"/>
    <mergeCell ref="L40:N40"/>
    <mergeCell ref="L42:N42"/>
    <mergeCell ref="AK81:AN82"/>
    <mergeCell ref="L82:N82"/>
    <mergeCell ref="L84:N84"/>
    <mergeCell ref="L86:N89"/>
    <mergeCell ref="I91:L91"/>
    <mergeCell ref="M91:N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dimension ref="A1:AK139"/>
  <sheetViews>
    <sheetView tabSelected="1" workbookViewId="0">
      <pane ySplit="5" topLeftCell="A67" activePane="bottomLeft" state="frozen"/>
      <selection pane="bottomLeft" activeCell="H73" sqref="H73"/>
    </sheetView>
  </sheetViews>
  <sheetFormatPr defaultColWidth="8.88671875" defaultRowHeight="13.2" x14ac:dyDescent="0.25"/>
  <cols>
    <col min="1" max="1" width="3.6640625" style="10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0" customWidth="1"/>
    <col min="7" max="7" width="10.44140625" style="153" bestFit="1" customWidth="1"/>
    <col min="8" max="8" width="24.44140625" style="10" customWidth="1"/>
    <col min="9" max="9" width="4.33203125" style="11" customWidth="1"/>
    <col min="10" max="10" width="10.44140625" style="51" bestFit="1" customWidth="1"/>
    <col min="11" max="11" width="24.44140625" style="11" customWidth="1"/>
    <col min="12" max="13" width="8.44140625" style="32" customWidth="1"/>
    <col min="14" max="14" width="8.88671875" style="51"/>
    <col min="15" max="15" width="8.88671875" style="144"/>
    <col min="16" max="16" width="10.33203125" style="140" bestFit="1" customWidth="1"/>
    <col min="17" max="17" width="33.88671875" style="27" customWidth="1"/>
    <col min="18" max="34" width="9.109375" hidden="1" customWidth="1"/>
    <col min="35" max="35" width="41.109375" hidden="1" customWidth="1"/>
    <col min="36" max="36" width="8.88671875" style="10"/>
  </cols>
  <sheetData>
    <row r="1" spans="1:36" ht="29.25" customHeight="1" x14ac:dyDescent="0.5">
      <c r="A1" s="537" t="s">
        <v>75</v>
      </c>
      <c r="B1" s="537"/>
      <c r="C1" s="537"/>
      <c r="D1" s="537"/>
      <c r="E1" s="537"/>
      <c r="F1" s="537"/>
      <c r="G1" s="537"/>
      <c r="H1" s="537"/>
      <c r="K1" s="66" t="s">
        <v>122</v>
      </c>
      <c r="L1" s="662" t="s">
        <v>1746</v>
      </c>
      <c r="M1" s="662"/>
      <c r="N1" s="662"/>
      <c r="O1" s="157"/>
    </row>
    <row r="2" spans="1:36" s="12" customFormat="1" ht="17.399999999999999" x14ac:dyDescent="0.3">
      <c r="A2" s="541" t="s">
        <v>1</v>
      </c>
      <c r="B2" s="541"/>
      <c r="C2" s="539" t="s">
        <v>1997</v>
      </c>
      <c r="D2" s="539"/>
      <c r="E2" s="539"/>
      <c r="F2" s="539"/>
      <c r="G2" s="539"/>
      <c r="H2" s="539"/>
      <c r="J2" s="14"/>
      <c r="K2" s="66" t="s">
        <v>2</v>
      </c>
      <c r="L2" s="663" t="s">
        <v>1745</v>
      </c>
      <c r="M2" s="663"/>
      <c r="N2" s="663"/>
      <c r="O2" s="156"/>
      <c r="P2" s="139"/>
      <c r="Q2" s="53"/>
      <c r="AA2" s="528" t="s">
        <v>283</v>
      </c>
      <c r="AB2" s="528"/>
      <c r="AC2" s="528"/>
      <c r="AD2" s="528"/>
      <c r="AE2" s="528"/>
      <c r="AF2" s="528"/>
      <c r="AG2" s="528"/>
      <c r="AH2" s="528"/>
      <c r="AJ2" s="35"/>
    </row>
    <row r="3" spans="1:36" s="12" customFormat="1" ht="6" customHeight="1" x14ac:dyDescent="0.3">
      <c r="A3" s="34"/>
      <c r="B3" s="34"/>
      <c r="C3" s="34"/>
      <c r="D3" s="52"/>
      <c r="E3" s="52"/>
      <c r="F3" s="52"/>
      <c r="G3" s="152"/>
      <c r="H3" s="52"/>
      <c r="J3" s="14"/>
      <c r="L3" s="13"/>
      <c r="M3" s="13"/>
      <c r="N3" s="14"/>
      <c r="O3" s="143"/>
      <c r="P3" s="139"/>
      <c r="Q3" s="53"/>
      <c r="AJ3" s="35"/>
    </row>
    <row r="4" spans="1:36" s="59" customFormat="1" ht="10.199999999999999" x14ac:dyDescent="0.2">
      <c r="A4" s="59" t="s">
        <v>271</v>
      </c>
      <c r="B4" s="59" t="s">
        <v>272</v>
      </c>
      <c r="C4" s="59" t="s">
        <v>273</v>
      </c>
      <c r="D4" s="59" t="s">
        <v>274</v>
      </c>
      <c r="E4" s="59" t="s">
        <v>275</v>
      </c>
      <c r="G4" s="62" t="s">
        <v>285</v>
      </c>
      <c r="H4" s="59" t="s">
        <v>269</v>
      </c>
      <c r="I4" s="60"/>
      <c r="J4" s="62" t="s">
        <v>285</v>
      </c>
      <c r="K4" s="59" t="s">
        <v>269</v>
      </c>
      <c r="L4" s="61" t="s">
        <v>15</v>
      </c>
      <c r="M4" s="61" t="s">
        <v>280</v>
      </c>
      <c r="N4" s="62" t="s">
        <v>16</v>
      </c>
      <c r="O4" s="63" t="s">
        <v>172</v>
      </c>
      <c r="P4" s="64" t="s">
        <v>174</v>
      </c>
      <c r="Q4" s="65" t="s">
        <v>173</v>
      </c>
      <c r="R4" s="59" t="s">
        <v>285</v>
      </c>
      <c r="S4" s="59" t="s">
        <v>269</v>
      </c>
      <c r="T4" s="59" t="s">
        <v>270</v>
      </c>
      <c r="U4" s="59" t="s">
        <v>848</v>
      </c>
      <c r="V4" s="59" t="s">
        <v>850</v>
      </c>
      <c r="W4" s="59" t="s">
        <v>851</v>
      </c>
      <c r="X4" s="59" t="s">
        <v>852</v>
      </c>
      <c r="Y4" s="59" t="s">
        <v>853</v>
      </c>
      <c r="Z4" s="59" t="s">
        <v>854</v>
      </c>
      <c r="AA4" s="59" t="s">
        <v>276</v>
      </c>
      <c r="AB4" s="59" t="s">
        <v>277</v>
      </c>
      <c r="AC4" s="59" t="s">
        <v>278</v>
      </c>
      <c r="AD4" s="59" t="s">
        <v>144</v>
      </c>
      <c r="AE4" s="59" t="s">
        <v>279</v>
      </c>
      <c r="AF4" s="59" t="s">
        <v>280</v>
      </c>
      <c r="AG4" s="59" t="s">
        <v>281</v>
      </c>
      <c r="AH4" s="59" t="s">
        <v>282</v>
      </c>
      <c r="AI4" s="59" t="s">
        <v>855</v>
      </c>
      <c r="AJ4" s="59" t="s">
        <v>280</v>
      </c>
    </row>
    <row r="5" spans="1:36" s="59" customFormat="1" ht="5.25" customHeight="1" x14ac:dyDescent="0.2">
      <c r="G5" s="62"/>
      <c r="I5" s="60"/>
      <c r="J5" s="62"/>
      <c r="K5" s="60"/>
      <c r="L5" s="61"/>
      <c r="M5" s="61"/>
      <c r="N5" s="62"/>
      <c r="O5" s="63"/>
      <c r="P5" s="64"/>
      <c r="Q5" s="65"/>
    </row>
    <row r="6" spans="1:36" ht="19.5" customHeight="1" x14ac:dyDescent="0.25">
      <c r="A6" s="425">
        <v>1</v>
      </c>
      <c r="B6" s="426" t="s">
        <v>243</v>
      </c>
      <c r="C6" s="426" t="s">
        <v>84</v>
      </c>
      <c r="D6" s="426" t="s">
        <v>252</v>
      </c>
      <c r="E6" s="427" t="s">
        <v>248</v>
      </c>
      <c r="F6" s="547"/>
      <c r="G6" s="447">
        <v>1510872</v>
      </c>
      <c r="H6" s="448" t="s">
        <v>1788</v>
      </c>
      <c r="I6" s="158"/>
      <c r="J6" s="158"/>
      <c r="K6" s="159"/>
      <c r="L6" s="449">
        <f>'Moors League'!O9</f>
        <v>3</v>
      </c>
      <c r="M6" s="424">
        <f>'Moors League'!P9</f>
        <v>3286</v>
      </c>
      <c r="N6" s="424">
        <f>'Moors League'!Q9</f>
        <v>4</v>
      </c>
      <c r="O6" s="56"/>
      <c r="P6" s="138"/>
      <c r="Q6" s="58" t="s">
        <v>1998</v>
      </c>
      <c r="R6">
        <f t="shared" ref="R6:R11" si="0">G6</f>
        <v>1510872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003286</v>
      </c>
      <c r="AG6" t="s">
        <v>955</v>
      </c>
      <c r="AH6" t="s">
        <v>284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425">
        <v>2</v>
      </c>
      <c r="B7" s="426" t="s">
        <v>244</v>
      </c>
      <c r="C7" s="426" t="s">
        <v>84</v>
      </c>
      <c r="D7" s="426" t="s">
        <v>252</v>
      </c>
      <c r="E7" s="427" t="s">
        <v>248</v>
      </c>
      <c r="F7" s="547"/>
      <c r="G7" s="447">
        <v>1211270</v>
      </c>
      <c r="H7" s="448" t="s">
        <v>1799</v>
      </c>
      <c r="I7" s="158"/>
      <c r="J7" s="158"/>
      <c r="K7" s="159"/>
      <c r="L7" s="449">
        <f>'Moors League'!O10</f>
        <v>2</v>
      </c>
      <c r="M7" s="424">
        <f>'Moors League'!P10</f>
        <v>3053</v>
      </c>
      <c r="N7" s="424">
        <f>'Moors League'!Q10</f>
        <v>5</v>
      </c>
      <c r="O7" s="56"/>
      <c r="P7" s="138"/>
      <c r="Q7" s="58" t="s">
        <v>1998</v>
      </c>
      <c r="R7">
        <f t="shared" si="0"/>
        <v>1211270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003053</v>
      </c>
      <c r="AG7" t="s">
        <v>955</v>
      </c>
      <c r="AH7" t="s">
        <v>284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409">
        <v>3</v>
      </c>
      <c r="B8" s="410" t="s">
        <v>243</v>
      </c>
      <c r="C8" s="450" t="s">
        <v>242</v>
      </c>
      <c r="D8" s="410" t="s">
        <v>252</v>
      </c>
      <c r="E8" s="411" t="s">
        <v>249</v>
      </c>
      <c r="F8" s="547"/>
      <c r="G8" s="447">
        <v>1734730</v>
      </c>
      <c r="H8" s="448" t="s">
        <v>1790</v>
      </c>
      <c r="I8" s="158"/>
      <c r="J8" s="158"/>
      <c r="K8" s="159"/>
      <c r="L8" s="449">
        <f>'Moors League'!O11</f>
        <v>3</v>
      </c>
      <c r="M8" s="424">
        <f>'Moors League'!P11</f>
        <v>4118</v>
      </c>
      <c r="N8" s="424">
        <f>'Moors League'!Q11</f>
        <v>4</v>
      </c>
      <c r="O8" s="56"/>
      <c r="P8" s="138"/>
      <c r="Q8" s="58" t="s">
        <v>1998</v>
      </c>
      <c r="R8">
        <f t="shared" si="0"/>
        <v>1734730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004118</v>
      </c>
      <c r="AG8" t="s">
        <v>975</v>
      </c>
      <c r="AH8" t="s">
        <v>284</v>
      </c>
      <c r="AI8" t="e">
        <f t="shared" si="9"/>
        <v>#REF!</v>
      </c>
    </row>
    <row r="9" spans="1:36" ht="19.5" customHeight="1" x14ac:dyDescent="0.25">
      <c r="A9" s="389">
        <v>4</v>
      </c>
      <c r="B9" s="390" t="s">
        <v>244</v>
      </c>
      <c r="C9" s="390" t="s">
        <v>242</v>
      </c>
      <c r="D9" s="390" t="s">
        <v>252</v>
      </c>
      <c r="E9" s="391" t="s">
        <v>249</v>
      </c>
      <c r="F9" s="547"/>
      <c r="G9" s="447">
        <v>1692330</v>
      </c>
      <c r="H9" s="448" t="s">
        <v>1791</v>
      </c>
      <c r="I9" s="158"/>
      <c r="J9" s="158"/>
      <c r="K9" s="159"/>
      <c r="L9" s="449">
        <f>'Moors League'!O12</f>
        <v>1</v>
      </c>
      <c r="M9" s="424">
        <f>'Moors League'!P12</f>
        <v>3402</v>
      </c>
      <c r="N9" s="424">
        <f>'Moors League'!Q12</f>
        <v>6</v>
      </c>
      <c r="O9" s="56"/>
      <c r="P9" s="138"/>
      <c r="Q9" s="58" t="s">
        <v>1998</v>
      </c>
      <c r="R9">
        <f t="shared" si="0"/>
        <v>1692330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003402</v>
      </c>
      <c r="AG9" t="s">
        <v>975</v>
      </c>
      <c r="AH9" t="s">
        <v>284</v>
      </c>
      <c r="AI9" t="e">
        <f t="shared" si="9"/>
        <v>#REF!</v>
      </c>
    </row>
    <row r="10" spans="1:36" ht="19.5" customHeight="1" x14ac:dyDescent="0.25">
      <c r="A10" s="371">
        <v>5</v>
      </c>
      <c r="B10" s="372" t="s">
        <v>243</v>
      </c>
      <c r="C10" s="372" t="s">
        <v>245</v>
      </c>
      <c r="D10" s="372" t="s">
        <v>252</v>
      </c>
      <c r="E10" s="373" t="s">
        <v>250</v>
      </c>
      <c r="F10" s="547"/>
      <c r="G10" s="447">
        <v>1423408</v>
      </c>
      <c r="H10" s="448" t="s">
        <v>1792</v>
      </c>
      <c r="I10" s="158"/>
      <c r="J10" s="158"/>
      <c r="K10" s="159"/>
      <c r="L10" s="449">
        <f>'Moors League'!O13</f>
        <v>3</v>
      </c>
      <c r="M10" s="424">
        <f>'Moors League'!P13</f>
        <v>4047</v>
      </c>
      <c r="N10" s="424">
        <f>'Moors League'!Q13</f>
        <v>4</v>
      </c>
      <c r="O10" s="56"/>
      <c r="P10" s="138"/>
      <c r="Q10" s="58" t="s">
        <v>1998</v>
      </c>
      <c r="R10">
        <f t="shared" si="0"/>
        <v>1423408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004047</v>
      </c>
      <c r="AG10" t="s">
        <v>1009</v>
      </c>
      <c r="AH10" t="s">
        <v>284</v>
      </c>
      <c r="AI10" t="e">
        <f t="shared" si="9"/>
        <v>#REF!</v>
      </c>
    </row>
    <row r="11" spans="1:36" ht="19.5" customHeight="1" x14ac:dyDescent="0.25">
      <c r="A11" s="346">
        <v>6</v>
      </c>
      <c r="B11" s="347" t="s">
        <v>244</v>
      </c>
      <c r="C11" s="347" t="s">
        <v>245</v>
      </c>
      <c r="D11" s="347" t="s">
        <v>252</v>
      </c>
      <c r="E11" s="348" t="s">
        <v>250</v>
      </c>
      <c r="F11" s="547"/>
      <c r="G11" s="447">
        <v>1423405</v>
      </c>
      <c r="H11" s="448" t="s">
        <v>1793</v>
      </c>
      <c r="I11" s="158"/>
      <c r="J11" s="158"/>
      <c r="K11" s="159"/>
      <c r="L11" s="449">
        <f>'Moors League'!O14</f>
        <v>1</v>
      </c>
      <c r="M11" s="424">
        <f>'Moors League'!P14</f>
        <v>3182</v>
      </c>
      <c r="N11" s="424">
        <f>'Moors League'!Q14</f>
        <v>6</v>
      </c>
      <c r="O11" s="56"/>
      <c r="P11" s="138"/>
      <c r="Q11" s="58" t="s">
        <v>1998</v>
      </c>
      <c r="R11">
        <f t="shared" si="0"/>
        <v>1423405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003182</v>
      </c>
      <c r="AG11" t="s">
        <v>1009</v>
      </c>
      <c r="AH11" t="s">
        <v>284</v>
      </c>
      <c r="AI11" t="e">
        <f t="shared" si="9"/>
        <v>#REF!</v>
      </c>
    </row>
    <row r="12" spans="1:36" ht="19.5" customHeight="1" x14ac:dyDescent="0.25">
      <c r="A12" s="326">
        <v>7</v>
      </c>
      <c r="B12" s="327" t="s">
        <v>243</v>
      </c>
      <c r="C12" s="327" t="s">
        <v>247</v>
      </c>
      <c r="D12" s="327" t="s">
        <v>252</v>
      </c>
      <c r="E12" s="328" t="s">
        <v>251</v>
      </c>
      <c r="F12" s="547"/>
      <c r="G12" s="447">
        <v>1669094</v>
      </c>
      <c r="H12" s="448" t="s">
        <v>1794</v>
      </c>
      <c r="I12" s="158"/>
      <c r="J12" s="158"/>
      <c r="K12" s="159"/>
      <c r="L12" s="449">
        <f>'Moors League'!O15</f>
        <v>1</v>
      </c>
      <c r="M12" s="424">
        <f>'Moors League'!P15</f>
        <v>3617</v>
      </c>
      <c r="N12" s="424">
        <f>'Moors League'!Q15</f>
        <v>6</v>
      </c>
      <c r="O12" s="56"/>
      <c r="P12" s="138"/>
      <c r="Q12" s="58" t="s">
        <v>1998</v>
      </c>
      <c r="R12">
        <f>G14</f>
        <v>1650391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003516</v>
      </c>
      <c r="AG12" t="s">
        <v>955</v>
      </c>
      <c r="AH12" t="s">
        <v>284</v>
      </c>
      <c r="AI12" t="e">
        <f t="shared" si="9"/>
        <v>#REF!</v>
      </c>
    </row>
    <row r="13" spans="1:36" ht="19.5" customHeight="1" x14ac:dyDescent="0.25">
      <c r="A13" s="303">
        <v>8</v>
      </c>
      <c r="B13" s="304" t="s">
        <v>244</v>
      </c>
      <c r="C13" s="304" t="s">
        <v>247</v>
      </c>
      <c r="D13" s="304" t="s">
        <v>252</v>
      </c>
      <c r="E13" s="305" t="s">
        <v>251</v>
      </c>
      <c r="F13" s="547"/>
      <c r="G13" s="447">
        <v>1857373</v>
      </c>
      <c r="H13" s="448" t="s">
        <v>1795</v>
      </c>
      <c r="I13" s="158"/>
      <c r="J13" s="158"/>
      <c r="K13" s="159"/>
      <c r="L13" s="449">
        <f>'Moors League'!O16</f>
        <v>6</v>
      </c>
      <c r="M13" s="424">
        <f>'Moors League'!P16</f>
        <v>4513</v>
      </c>
      <c r="N13" s="424">
        <f>'Moors League'!Q16</f>
        <v>1</v>
      </c>
      <c r="O13" s="56"/>
      <c r="P13" s="138"/>
      <c r="Q13" s="58" t="s">
        <v>1998</v>
      </c>
      <c r="R13">
        <f>G15</f>
        <v>1766693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003277</v>
      </c>
      <c r="AG13" t="s">
        <v>955</v>
      </c>
      <c r="AH13" t="s">
        <v>284</v>
      </c>
      <c r="AI13" t="e">
        <f t="shared" si="9"/>
        <v>#REF!</v>
      </c>
    </row>
    <row r="14" spans="1:36" ht="19.5" customHeight="1" x14ac:dyDescent="0.25">
      <c r="A14" s="283">
        <v>9</v>
      </c>
      <c r="B14" s="284" t="s">
        <v>243</v>
      </c>
      <c r="C14" s="284" t="s">
        <v>246</v>
      </c>
      <c r="D14" s="284" t="s">
        <v>252</v>
      </c>
      <c r="E14" s="285" t="s">
        <v>248</v>
      </c>
      <c r="F14" s="547"/>
      <c r="G14" s="447">
        <v>1650391</v>
      </c>
      <c r="H14" s="448" t="s">
        <v>1796</v>
      </c>
      <c r="I14" s="158"/>
      <c r="J14" s="158"/>
      <c r="K14" s="159"/>
      <c r="L14" s="449">
        <f>'Moors League'!O17</f>
        <v>1</v>
      </c>
      <c r="M14" s="424">
        <f>'Moors League'!P17</f>
        <v>3516</v>
      </c>
      <c r="N14" s="424">
        <f>'Moors League'!Q17</f>
        <v>6</v>
      </c>
      <c r="O14" s="56"/>
      <c r="P14" s="138"/>
      <c r="Q14" s="58" t="s">
        <v>1998</v>
      </c>
      <c r="R14">
        <f>G24</f>
        <v>1650391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004027</v>
      </c>
      <c r="AG14" t="s">
        <v>1009</v>
      </c>
      <c r="AH14" t="s">
        <v>284</v>
      </c>
      <c r="AI14" t="e">
        <f t="shared" si="9"/>
        <v>#REF!</v>
      </c>
    </row>
    <row r="15" spans="1:36" ht="19.5" customHeight="1" x14ac:dyDescent="0.25">
      <c r="A15" s="228">
        <v>10</v>
      </c>
      <c r="B15" s="229" t="s">
        <v>244</v>
      </c>
      <c r="C15" s="229" t="s">
        <v>246</v>
      </c>
      <c r="D15" s="229" t="s">
        <v>252</v>
      </c>
      <c r="E15" s="230" t="s">
        <v>248</v>
      </c>
      <c r="F15" s="548"/>
      <c r="G15" s="447">
        <v>1766693</v>
      </c>
      <c r="H15" s="448" t="s">
        <v>1797</v>
      </c>
      <c r="I15" s="160"/>
      <c r="J15" s="160"/>
      <c r="K15" s="161"/>
      <c r="L15" s="449">
        <f>'Moors League'!O18</f>
        <v>3</v>
      </c>
      <c r="M15" s="424">
        <f>'Moors League'!P18</f>
        <v>3277</v>
      </c>
      <c r="N15" s="424">
        <f>'Moors League'!Q18</f>
        <v>4</v>
      </c>
      <c r="O15" s="56"/>
      <c r="P15" s="138"/>
      <c r="Q15" s="58" t="s">
        <v>1998</v>
      </c>
      <c r="R15">
        <f>G25</f>
        <v>1692330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004380</v>
      </c>
      <c r="AG15" t="s">
        <v>1009</v>
      </c>
      <c r="AH15" t="s">
        <v>284</v>
      </c>
      <c r="AI15" t="e">
        <f t="shared" si="9"/>
        <v>#REF!</v>
      </c>
    </row>
    <row r="16" spans="1:36" ht="19.5" customHeight="1" x14ac:dyDescent="0.25">
      <c r="A16" s="207">
        <v>11</v>
      </c>
      <c r="B16" s="208" t="s">
        <v>243</v>
      </c>
      <c r="C16" s="208" t="s">
        <v>84</v>
      </c>
      <c r="D16" s="208" t="s">
        <v>253</v>
      </c>
      <c r="E16" s="210" t="s">
        <v>101</v>
      </c>
      <c r="F16" s="451" t="s">
        <v>256</v>
      </c>
      <c r="G16" s="447">
        <v>1510872</v>
      </c>
      <c r="H16" s="448" t="s">
        <v>1788</v>
      </c>
      <c r="I16" s="452" t="s">
        <v>258</v>
      </c>
      <c r="J16" s="447">
        <v>1650391</v>
      </c>
      <c r="K16" s="448" t="s">
        <v>1796</v>
      </c>
      <c r="L16" s="656"/>
      <c r="M16" s="657"/>
      <c r="N16" s="657"/>
      <c r="O16" s="56"/>
      <c r="P16" s="138"/>
      <c r="Q16" s="58" t="s">
        <v>1998</v>
      </c>
      <c r="R16">
        <f t="shared" ref="R16:R21" si="10">G28</f>
        <v>1423408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003210</v>
      </c>
      <c r="AG16" t="s">
        <v>975</v>
      </c>
      <c r="AH16" t="s">
        <v>284</v>
      </c>
      <c r="AI16" t="e">
        <f t="shared" si="9"/>
        <v>#REF!</v>
      </c>
    </row>
    <row r="17" spans="1:35" ht="19.5" customHeight="1" x14ac:dyDescent="0.25">
      <c r="A17" s="664"/>
      <c r="B17" s="665"/>
      <c r="C17" s="665"/>
      <c r="D17" s="665"/>
      <c r="E17" s="666"/>
      <c r="F17" s="451" t="s">
        <v>257</v>
      </c>
      <c r="G17" s="447">
        <v>1423408</v>
      </c>
      <c r="H17" s="448" t="s">
        <v>1792</v>
      </c>
      <c r="I17" s="452" t="s">
        <v>259</v>
      </c>
      <c r="J17" s="447">
        <v>1521401</v>
      </c>
      <c r="K17" s="448" t="s">
        <v>1798</v>
      </c>
      <c r="L17" s="449">
        <f>'Moors League'!O19</f>
        <v>1</v>
      </c>
      <c r="M17" s="424">
        <f>'Moors League'!P19</f>
        <v>21209</v>
      </c>
      <c r="N17" s="424">
        <f>'Moors League'!Q19</f>
        <v>6</v>
      </c>
      <c r="O17" s="56"/>
      <c r="P17" s="138"/>
      <c r="Q17" s="58" t="s">
        <v>1998</v>
      </c>
      <c r="R17">
        <f t="shared" si="10"/>
        <v>1423405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002793</v>
      </c>
      <c r="AG17" t="s">
        <v>975</v>
      </c>
      <c r="AH17" t="s">
        <v>284</v>
      </c>
      <c r="AI17" t="e">
        <f t="shared" si="9"/>
        <v>#REF!</v>
      </c>
    </row>
    <row r="18" spans="1:35" ht="19.5" customHeight="1" x14ac:dyDescent="0.25">
      <c r="A18" s="207">
        <v>12</v>
      </c>
      <c r="B18" s="208" t="s">
        <v>244</v>
      </c>
      <c r="C18" s="208" t="s">
        <v>84</v>
      </c>
      <c r="D18" s="208" t="s">
        <v>253</v>
      </c>
      <c r="E18" s="210" t="s">
        <v>101</v>
      </c>
      <c r="F18" s="453" t="s">
        <v>256</v>
      </c>
      <c r="G18" s="447">
        <v>1211270</v>
      </c>
      <c r="H18" s="448" t="s">
        <v>1799</v>
      </c>
      <c r="I18" s="452" t="s">
        <v>258</v>
      </c>
      <c r="J18" s="447">
        <v>1372299</v>
      </c>
      <c r="K18" s="448" t="s">
        <v>1800</v>
      </c>
      <c r="L18" s="656"/>
      <c r="M18" s="657"/>
      <c r="N18" s="657"/>
      <c r="O18" s="56"/>
      <c r="P18" s="138"/>
      <c r="Q18" s="58" t="s">
        <v>1998</v>
      </c>
      <c r="R18">
        <f t="shared" si="10"/>
        <v>1734730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003718</v>
      </c>
      <c r="AG18" t="s">
        <v>965</v>
      </c>
      <c r="AH18" t="s">
        <v>284</v>
      </c>
      <c r="AI18" t="e">
        <f t="shared" si="9"/>
        <v>#REF!</v>
      </c>
    </row>
    <row r="19" spans="1:35" ht="19.5" customHeight="1" x14ac:dyDescent="0.25">
      <c r="A19" s="664"/>
      <c r="B19" s="665"/>
      <c r="C19" s="665"/>
      <c r="D19" s="665"/>
      <c r="E19" s="666"/>
      <c r="F19" s="451" t="s">
        <v>257</v>
      </c>
      <c r="G19" s="447">
        <v>1204090</v>
      </c>
      <c r="H19" s="448" t="s">
        <v>1789</v>
      </c>
      <c r="I19" s="452" t="s">
        <v>259</v>
      </c>
      <c r="J19" s="447">
        <v>1140890</v>
      </c>
      <c r="K19" s="448" t="s">
        <v>1801</v>
      </c>
      <c r="L19" s="449">
        <f>'Moors League'!O20</f>
        <v>1</v>
      </c>
      <c r="M19" s="424">
        <f>'Moors League'!P20</f>
        <v>15557</v>
      </c>
      <c r="N19" s="424">
        <f>'Moors League'!Q20</f>
        <v>6</v>
      </c>
      <c r="O19" s="56"/>
      <c r="P19" s="138"/>
      <c r="Q19" s="58" t="s">
        <v>1998</v>
      </c>
      <c r="R19">
        <f t="shared" si="10"/>
        <v>1766693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002816</v>
      </c>
      <c r="AG19" t="s">
        <v>965</v>
      </c>
      <c r="AH19" t="s">
        <v>284</v>
      </c>
      <c r="AI19" t="e">
        <f t="shared" si="9"/>
        <v>#REF!</v>
      </c>
    </row>
    <row r="20" spans="1:35" ht="19.5" customHeight="1" x14ac:dyDescent="0.25">
      <c r="A20" s="207">
        <v>13</v>
      </c>
      <c r="B20" s="208" t="s">
        <v>243</v>
      </c>
      <c r="C20" s="208" t="s">
        <v>242</v>
      </c>
      <c r="D20" s="208" t="s">
        <v>253</v>
      </c>
      <c r="E20" s="210" t="s">
        <v>103</v>
      </c>
      <c r="F20" s="454">
        <v>1</v>
      </c>
      <c r="G20" s="447">
        <v>1692326</v>
      </c>
      <c r="H20" s="448" t="s">
        <v>1802</v>
      </c>
      <c r="I20" s="455">
        <v>2</v>
      </c>
      <c r="J20" s="447">
        <v>1780103</v>
      </c>
      <c r="K20" s="448" t="s">
        <v>1803</v>
      </c>
      <c r="L20" s="656"/>
      <c r="M20" s="657"/>
      <c r="N20" s="657"/>
      <c r="O20" s="56"/>
      <c r="P20" s="138"/>
      <c r="Q20" s="58" t="s">
        <v>1998</v>
      </c>
      <c r="R20">
        <f t="shared" si="10"/>
        <v>1510872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003837</v>
      </c>
      <c r="AG20" t="s">
        <v>1009</v>
      </c>
      <c r="AH20" t="s">
        <v>284</v>
      </c>
      <c r="AI20" t="e">
        <f t="shared" si="9"/>
        <v>#REF!</v>
      </c>
    </row>
    <row r="21" spans="1:35" ht="19.5" customHeight="1" x14ac:dyDescent="0.25">
      <c r="A21" s="664"/>
      <c r="B21" s="665"/>
      <c r="C21" s="665"/>
      <c r="D21" s="665"/>
      <c r="E21" s="666"/>
      <c r="F21" s="454">
        <v>3</v>
      </c>
      <c r="G21" s="447">
        <v>1749367</v>
      </c>
      <c r="H21" s="448" t="s">
        <v>1804</v>
      </c>
      <c r="I21" s="455">
        <v>4</v>
      </c>
      <c r="J21" s="447">
        <v>1669094</v>
      </c>
      <c r="K21" s="448" t="s">
        <v>1794</v>
      </c>
      <c r="L21" s="449">
        <f>'Moors League'!O21</f>
        <v>3</v>
      </c>
      <c r="M21" s="424">
        <f>'Moors League'!P21</f>
        <v>23049</v>
      </c>
      <c r="N21" s="424">
        <f>'Moors League'!Q21</f>
        <v>4</v>
      </c>
      <c r="O21" s="56"/>
      <c r="P21" s="138"/>
      <c r="Q21" s="58" t="s">
        <v>1998</v>
      </c>
      <c r="R21">
        <f t="shared" si="10"/>
        <v>1140890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003389</v>
      </c>
      <c r="AG21" t="s">
        <v>1009</v>
      </c>
      <c r="AH21" t="s">
        <v>284</v>
      </c>
      <c r="AI21" t="e">
        <f t="shared" si="9"/>
        <v>#REF!</v>
      </c>
    </row>
    <row r="22" spans="1:35" ht="19.5" customHeight="1" x14ac:dyDescent="0.25">
      <c r="A22" s="207">
        <v>14</v>
      </c>
      <c r="B22" s="208" t="s">
        <v>244</v>
      </c>
      <c r="C22" s="208" t="s">
        <v>242</v>
      </c>
      <c r="D22" s="208" t="s">
        <v>253</v>
      </c>
      <c r="E22" s="210" t="s">
        <v>103</v>
      </c>
      <c r="F22" s="453">
        <v>1</v>
      </c>
      <c r="G22" s="447">
        <v>1700860</v>
      </c>
      <c r="H22" s="448" t="s">
        <v>1805</v>
      </c>
      <c r="I22" s="456">
        <v>2</v>
      </c>
      <c r="J22" s="447">
        <v>1813961</v>
      </c>
      <c r="K22" s="448" t="s">
        <v>1806</v>
      </c>
      <c r="L22" s="656"/>
      <c r="M22" s="657"/>
      <c r="N22" s="657"/>
      <c r="O22" s="56"/>
      <c r="P22" s="138"/>
      <c r="Q22" s="58" t="s">
        <v>1998</v>
      </c>
      <c r="R22">
        <f t="shared" ref="R22:R27" si="14">G46</f>
        <v>1510872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003081</v>
      </c>
      <c r="AG22" t="s">
        <v>975</v>
      </c>
      <c r="AH22" t="s">
        <v>284</v>
      </c>
      <c r="AI22" t="e">
        <f t="shared" si="9"/>
        <v>#REF!</v>
      </c>
    </row>
    <row r="23" spans="1:35" ht="19.5" customHeight="1" x14ac:dyDescent="0.25">
      <c r="A23" s="664"/>
      <c r="B23" s="665"/>
      <c r="C23" s="665"/>
      <c r="D23" s="665"/>
      <c r="E23" s="666"/>
      <c r="F23" s="457">
        <v>3</v>
      </c>
      <c r="G23" s="447">
        <v>1480585</v>
      </c>
      <c r="H23" s="448" t="s">
        <v>1807</v>
      </c>
      <c r="I23" s="458">
        <v>4</v>
      </c>
      <c r="J23" s="447">
        <v>1742339</v>
      </c>
      <c r="K23" s="448" t="s">
        <v>1808</v>
      </c>
      <c r="L23" s="449">
        <f>'Moors League'!O22</f>
        <v>4</v>
      </c>
      <c r="M23" s="424">
        <f>'Moors League'!P22</f>
        <v>24500</v>
      </c>
      <c r="N23" s="424">
        <f>'Moors League'!Q22</f>
        <v>3</v>
      </c>
      <c r="O23" s="56"/>
      <c r="P23" s="138"/>
      <c r="Q23" s="58" t="s">
        <v>1998</v>
      </c>
      <c r="R23">
        <f t="shared" si="14"/>
        <v>1204090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002611</v>
      </c>
      <c r="AG23" t="s">
        <v>975</v>
      </c>
      <c r="AH23" t="s">
        <v>284</v>
      </c>
      <c r="AI23" t="e">
        <f t="shared" si="9"/>
        <v>#REF!</v>
      </c>
    </row>
    <row r="24" spans="1:35" ht="19.5" customHeight="1" x14ac:dyDescent="0.25">
      <c r="A24" s="207">
        <v>15</v>
      </c>
      <c r="B24" s="208" t="s">
        <v>243</v>
      </c>
      <c r="C24" s="208" t="s">
        <v>246</v>
      </c>
      <c r="D24" s="208" t="s">
        <v>252</v>
      </c>
      <c r="E24" s="210" t="s">
        <v>250</v>
      </c>
      <c r="F24" s="547"/>
      <c r="G24" s="447">
        <v>1650391</v>
      </c>
      <c r="H24" s="448" t="s">
        <v>1796</v>
      </c>
      <c r="I24" s="158"/>
      <c r="J24" s="158"/>
      <c r="K24" s="159"/>
      <c r="L24" s="449">
        <f>'Moors League'!O23</f>
        <v>2</v>
      </c>
      <c r="M24" s="424">
        <f>'Moors League'!P23</f>
        <v>4027</v>
      </c>
      <c r="N24" s="424">
        <f>'Moors League'!Q23</f>
        <v>5</v>
      </c>
      <c r="O24" s="56"/>
      <c r="P24" s="138"/>
      <c r="Q24" s="58" t="s">
        <v>1998</v>
      </c>
      <c r="R24">
        <f t="shared" si="14"/>
        <v>1780103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004471</v>
      </c>
      <c r="AG24" t="s">
        <v>955</v>
      </c>
      <c r="AH24" t="s">
        <v>284</v>
      </c>
      <c r="AI24" t="e">
        <f t="shared" si="9"/>
        <v>#REF!</v>
      </c>
    </row>
    <row r="25" spans="1:35" ht="19.5" customHeight="1" x14ac:dyDescent="0.25">
      <c r="A25" s="207">
        <v>16</v>
      </c>
      <c r="B25" s="208" t="s">
        <v>244</v>
      </c>
      <c r="C25" s="208" t="s">
        <v>246</v>
      </c>
      <c r="D25" s="208" t="s">
        <v>252</v>
      </c>
      <c r="E25" s="210" t="s">
        <v>250</v>
      </c>
      <c r="F25" s="547"/>
      <c r="G25" s="447">
        <v>1692330</v>
      </c>
      <c r="H25" s="448" t="s">
        <v>1791</v>
      </c>
      <c r="I25" s="158"/>
      <c r="J25" s="158"/>
      <c r="K25" s="159"/>
      <c r="L25" s="449">
        <f>'Moors League'!O24</f>
        <v>5</v>
      </c>
      <c r="M25" s="424">
        <f>'Moors League'!P24</f>
        <v>4380</v>
      </c>
      <c r="N25" s="424">
        <f>'Moors League'!Q24</f>
        <v>2</v>
      </c>
      <c r="O25" s="56"/>
      <c r="P25" s="138"/>
      <c r="Q25" s="58" t="s">
        <v>1998</v>
      </c>
      <c r="R25">
        <f t="shared" si="14"/>
        <v>1766693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003459</v>
      </c>
      <c r="AG25" t="s">
        <v>955</v>
      </c>
      <c r="AH25" t="s">
        <v>284</v>
      </c>
      <c r="AI25" t="e">
        <f t="shared" si="9"/>
        <v>#REF!</v>
      </c>
    </row>
    <row r="26" spans="1:35" ht="19.5" customHeight="1" x14ac:dyDescent="0.25">
      <c r="A26" s="207">
        <v>17</v>
      </c>
      <c r="B26" s="208" t="s">
        <v>243</v>
      </c>
      <c r="C26" s="208" t="s">
        <v>247</v>
      </c>
      <c r="D26" s="208" t="s">
        <v>252</v>
      </c>
      <c r="E26" s="210" t="s">
        <v>248</v>
      </c>
      <c r="F26" s="547"/>
      <c r="G26" s="447">
        <v>1692326</v>
      </c>
      <c r="H26" s="448" t="s">
        <v>1802</v>
      </c>
      <c r="I26" s="158"/>
      <c r="J26" s="158"/>
      <c r="K26" s="159"/>
      <c r="L26" s="449">
        <f>'Moors League'!O25</f>
        <v>2</v>
      </c>
      <c r="M26" s="424">
        <f>'Moors League'!P25</f>
        <v>4671</v>
      </c>
      <c r="N26" s="424">
        <f>'Moors League'!Q25</f>
        <v>5</v>
      </c>
      <c r="O26" s="56"/>
      <c r="P26" s="138"/>
      <c r="Q26" s="58" t="s">
        <v>1998</v>
      </c>
      <c r="R26">
        <f t="shared" si="14"/>
        <v>1636612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003215</v>
      </c>
      <c r="AG26" t="s">
        <v>965</v>
      </c>
      <c r="AH26" t="s">
        <v>284</v>
      </c>
      <c r="AI26" t="e">
        <f t="shared" si="9"/>
        <v>#REF!</v>
      </c>
    </row>
    <row r="27" spans="1:35" ht="19.5" customHeight="1" x14ac:dyDescent="0.25">
      <c r="A27" s="207">
        <v>18</v>
      </c>
      <c r="B27" s="208" t="s">
        <v>244</v>
      </c>
      <c r="C27" s="208" t="s">
        <v>247</v>
      </c>
      <c r="D27" s="208" t="s">
        <v>252</v>
      </c>
      <c r="E27" s="210" t="s">
        <v>248</v>
      </c>
      <c r="F27" s="547"/>
      <c r="G27" s="447">
        <v>1857373</v>
      </c>
      <c r="H27" s="448" t="s">
        <v>1795</v>
      </c>
      <c r="I27" s="158"/>
      <c r="J27" s="158"/>
      <c r="K27" s="159"/>
      <c r="L27" s="449" t="str">
        <f>'Moors League'!O26</f>
        <v>DSQ</v>
      </c>
      <c r="M27" s="424" t="str">
        <f>'Moors League'!P26</f>
        <v>DSQ</v>
      </c>
      <c r="N27" s="424">
        <f>'Moors League'!Q26</f>
        <v>0</v>
      </c>
      <c r="O27" s="56">
        <v>6.4</v>
      </c>
      <c r="P27" s="138"/>
      <c r="Q27" s="58" t="s">
        <v>2011</v>
      </c>
      <c r="R27">
        <f t="shared" si="14"/>
        <v>1423405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002607</v>
      </c>
      <c r="AG27" t="s">
        <v>965</v>
      </c>
      <c r="AH27" t="s">
        <v>284</v>
      </c>
      <c r="AI27" t="e">
        <f t="shared" si="9"/>
        <v>#REF!</v>
      </c>
    </row>
    <row r="28" spans="1:35" ht="19.5" customHeight="1" x14ac:dyDescent="0.25">
      <c r="A28" s="207">
        <v>19</v>
      </c>
      <c r="B28" s="208" t="s">
        <v>243</v>
      </c>
      <c r="C28" s="208" t="s">
        <v>245</v>
      </c>
      <c r="D28" s="208" t="s">
        <v>252</v>
      </c>
      <c r="E28" s="210" t="s">
        <v>249</v>
      </c>
      <c r="F28" s="547"/>
      <c r="G28" s="447">
        <v>1423408</v>
      </c>
      <c r="H28" s="448" t="s">
        <v>1792</v>
      </c>
      <c r="I28" s="158"/>
      <c r="J28" s="158"/>
      <c r="K28" s="159"/>
      <c r="L28" s="449">
        <f>'Moors League'!O27</f>
        <v>2</v>
      </c>
      <c r="M28" s="424">
        <f>'Moors League'!P27</f>
        <v>3210</v>
      </c>
      <c r="N28" s="424">
        <f>'Moors League'!Q27</f>
        <v>5</v>
      </c>
      <c r="O28" s="56"/>
      <c r="P28" s="138"/>
      <c r="Q28" s="58" t="s">
        <v>1998</v>
      </c>
      <c r="R28">
        <f>G54</f>
        <v>1423408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003240</v>
      </c>
      <c r="AG28" t="s">
        <v>975</v>
      </c>
      <c r="AH28" t="s">
        <v>284</v>
      </c>
      <c r="AI28" t="e">
        <f t="shared" si="9"/>
        <v>#REF!</v>
      </c>
    </row>
    <row r="29" spans="1:35" ht="19.5" customHeight="1" x14ac:dyDescent="0.25">
      <c r="A29" s="207">
        <v>20</v>
      </c>
      <c r="B29" s="208" t="s">
        <v>244</v>
      </c>
      <c r="C29" s="208" t="s">
        <v>245</v>
      </c>
      <c r="D29" s="208" t="s">
        <v>252</v>
      </c>
      <c r="E29" s="210" t="s">
        <v>249</v>
      </c>
      <c r="F29" s="547"/>
      <c r="G29" s="447">
        <v>1423405</v>
      </c>
      <c r="H29" s="448" t="s">
        <v>1793</v>
      </c>
      <c r="I29" s="158"/>
      <c r="J29" s="158"/>
      <c r="K29" s="159"/>
      <c r="L29" s="449">
        <f>'Moors League'!O28</f>
        <v>1</v>
      </c>
      <c r="M29" s="424">
        <f>'Moors League'!P28</f>
        <v>2793</v>
      </c>
      <c r="N29" s="424">
        <f>'Moors League'!Q28</f>
        <v>6</v>
      </c>
      <c r="O29" s="56"/>
      <c r="P29" s="138"/>
      <c r="Q29" s="58" t="s">
        <v>1998</v>
      </c>
      <c r="R29">
        <f>G55</f>
        <v>1692330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003457</v>
      </c>
      <c r="AG29" t="s">
        <v>975</v>
      </c>
      <c r="AH29" t="s">
        <v>284</v>
      </c>
      <c r="AI29" t="e">
        <f t="shared" si="9"/>
        <v>#REF!</v>
      </c>
    </row>
    <row r="30" spans="1:35" ht="19.5" customHeight="1" x14ac:dyDescent="0.25">
      <c r="A30" s="207">
        <v>21</v>
      </c>
      <c r="B30" s="208" t="s">
        <v>243</v>
      </c>
      <c r="C30" s="208" t="s">
        <v>242</v>
      </c>
      <c r="D30" s="208" t="s">
        <v>252</v>
      </c>
      <c r="E30" s="210" t="s">
        <v>251</v>
      </c>
      <c r="F30" s="547"/>
      <c r="G30" s="447">
        <v>1734730</v>
      </c>
      <c r="H30" s="448" t="s">
        <v>1790</v>
      </c>
      <c r="I30" s="158"/>
      <c r="J30" s="158"/>
      <c r="K30" s="159"/>
      <c r="L30" s="449">
        <f>'Moors League'!O29</f>
        <v>3</v>
      </c>
      <c r="M30" s="424">
        <f>'Moors League'!P29</f>
        <v>3718</v>
      </c>
      <c r="N30" s="424">
        <f>'Moors League'!Q29</f>
        <v>4</v>
      </c>
      <c r="O30" s="56"/>
      <c r="P30" s="138"/>
      <c r="Q30" s="58" t="s">
        <v>1998</v>
      </c>
      <c r="R30">
        <f>G64</f>
        <v>1636612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002999</v>
      </c>
      <c r="AG30" t="s">
        <v>965</v>
      </c>
      <c r="AH30" t="s">
        <v>284</v>
      </c>
      <c r="AI30" t="e">
        <f t="shared" si="9"/>
        <v>#REF!</v>
      </c>
    </row>
    <row r="31" spans="1:35" ht="19.5" customHeight="1" x14ac:dyDescent="0.25">
      <c r="A31" s="207">
        <v>22</v>
      </c>
      <c r="B31" s="208" t="s">
        <v>244</v>
      </c>
      <c r="C31" s="208" t="s">
        <v>242</v>
      </c>
      <c r="D31" s="208" t="s">
        <v>252</v>
      </c>
      <c r="E31" s="210" t="s">
        <v>251</v>
      </c>
      <c r="F31" s="547"/>
      <c r="G31" s="447">
        <v>1766693</v>
      </c>
      <c r="H31" s="448" t="s">
        <v>1797</v>
      </c>
      <c r="I31" s="158"/>
      <c r="J31" s="158"/>
      <c r="K31" s="159"/>
      <c r="L31" s="449">
        <f>'Moors League'!O30</f>
        <v>1</v>
      </c>
      <c r="M31" s="424">
        <f>'Moors League'!P30</f>
        <v>2816</v>
      </c>
      <c r="N31" s="424">
        <f>'Moors League'!Q30</f>
        <v>6</v>
      </c>
      <c r="O31" s="56"/>
      <c r="P31" s="138" t="s">
        <v>2012</v>
      </c>
      <c r="Q31" s="58" t="s">
        <v>1998</v>
      </c>
      <c r="R31">
        <f>G65</f>
        <v>1662582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003154</v>
      </c>
      <c r="AG31" t="s">
        <v>965</v>
      </c>
      <c r="AH31" t="s">
        <v>284</v>
      </c>
      <c r="AI31" t="e">
        <f t="shared" si="9"/>
        <v>#REF!</v>
      </c>
    </row>
    <row r="32" spans="1:35" ht="19.5" customHeight="1" x14ac:dyDescent="0.25">
      <c r="A32" s="207">
        <v>23</v>
      </c>
      <c r="B32" s="208" t="s">
        <v>243</v>
      </c>
      <c r="C32" s="208" t="s">
        <v>84</v>
      </c>
      <c r="D32" s="208" t="s">
        <v>252</v>
      </c>
      <c r="E32" s="210" t="s">
        <v>250</v>
      </c>
      <c r="F32" s="547"/>
      <c r="G32" s="447">
        <v>1510872</v>
      </c>
      <c r="H32" s="448" t="s">
        <v>1788</v>
      </c>
      <c r="I32" s="158"/>
      <c r="J32" s="158"/>
      <c r="K32" s="159"/>
      <c r="L32" s="449">
        <f>'Moors League'!O31</f>
        <v>3</v>
      </c>
      <c r="M32" s="424">
        <f>'Moors League'!P31</f>
        <v>3837</v>
      </c>
      <c r="N32" s="424">
        <f>'Moors League'!Q31</f>
        <v>4</v>
      </c>
      <c r="O32" s="56"/>
      <c r="P32" s="138"/>
      <c r="Q32" s="58" t="s">
        <v>1998</v>
      </c>
      <c r="R32">
        <f t="shared" ref="R32:R37" si="19">G68</f>
        <v>1636612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003518</v>
      </c>
      <c r="AG32" t="s">
        <v>955</v>
      </c>
      <c r="AH32" t="s">
        <v>284</v>
      </c>
      <c r="AI32" t="e">
        <f t="shared" si="9"/>
        <v>#REF!</v>
      </c>
    </row>
    <row r="33" spans="1:37" ht="19.5" customHeight="1" x14ac:dyDescent="0.25">
      <c r="A33" s="207">
        <v>24</v>
      </c>
      <c r="B33" s="208" t="s">
        <v>244</v>
      </c>
      <c r="C33" s="208" t="s">
        <v>84</v>
      </c>
      <c r="D33" s="208" t="s">
        <v>252</v>
      </c>
      <c r="E33" s="210" t="s">
        <v>250</v>
      </c>
      <c r="F33" s="548"/>
      <c r="G33" s="447">
        <v>1140890</v>
      </c>
      <c r="H33" s="448" t="s">
        <v>1801</v>
      </c>
      <c r="I33" s="160"/>
      <c r="J33" s="160"/>
      <c r="K33" s="161"/>
      <c r="L33" s="449">
        <f>'Moors League'!O32</f>
        <v>4</v>
      </c>
      <c r="M33" s="424">
        <f>'Moors League'!P32</f>
        <v>3389</v>
      </c>
      <c r="N33" s="424">
        <f>'Moors League'!Q32</f>
        <v>3</v>
      </c>
      <c r="O33" s="56"/>
      <c r="P33" s="138"/>
      <c r="Q33" s="58" t="s">
        <v>1998</v>
      </c>
      <c r="R33">
        <f t="shared" si="19"/>
        <v>1423405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002910</v>
      </c>
      <c r="AG33" t="s">
        <v>955</v>
      </c>
      <c r="AH33" t="s">
        <v>284</v>
      </c>
      <c r="AI33" t="e">
        <f t="shared" si="9"/>
        <v>#REF!</v>
      </c>
    </row>
    <row r="34" spans="1:37" ht="19.5" customHeight="1" x14ac:dyDescent="0.25">
      <c r="A34" s="207">
        <v>25</v>
      </c>
      <c r="B34" s="208" t="s">
        <v>243</v>
      </c>
      <c r="C34" s="208" t="s">
        <v>246</v>
      </c>
      <c r="D34" s="208" t="s">
        <v>253</v>
      </c>
      <c r="E34" s="210" t="s">
        <v>101</v>
      </c>
      <c r="F34" s="451" t="s">
        <v>256</v>
      </c>
      <c r="G34" s="447">
        <v>1712543</v>
      </c>
      <c r="H34" s="448" t="s">
        <v>1809</v>
      </c>
      <c r="I34" s="452" t="s">
        <v>258</v>
      </c>
      <c r="J34" s="447">
        <v>1670376</v>
      </c>
      <c r="K34" s="448" t="s">
        <v>1810</v>
      </c>
      <c r="L34" s="656"/>
      <c r="M34" s="657"/>
      <c r="N34" s="657"/>
      <c r="O34" s="56"/>
      <c r="P34" s="138"/>
      <c r="Q34" s="58" t="s">
        <v>1998</v>
      </c>
      <c r="R34">
        <f t="shared" si="19"/>
        <v>1734730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004512</v>
      </c>
      <c r="AG34" t="s">
        <v>1009</v>
      </c>
      <c r="AH34" t="s">
        <v>284</v>
      </c>
      <c r="AI34" t="e">
        <f t="shared" si="9"/>
        <v>#REF!</v>
      </c>
    </row>
    <row r="35" spans="1:37" ht="19.5" customHeight="1" x14ac:dyDescent="0.25">
      <c r="A35" s="664"/>
      <c r="B35" s="665"/>
      <c r="C35" s="665"/>
      <c r="D35" s="665"/>
      <c r="E35" s="666"/>
      <c r="F35" s="451" t="s">
        <v>257</v>
      </c>
      <c r="G35" s="447">
        <v>1457953</v>
      </c>
      <c r="H35" s="448" t="s">
        <v>1811</v>
      </c>
      <c r="I35" s="452" t="s">
        <v>259</v>
      </c>
      <c r="J35" s="447">
        <v>1766696</v>
      </c>
      <c r="K35" s="448" t="s">
        <v>1812</v>
      </c>
      <c r="L35" s="449">
        <f>'Moors League'!O33</f>
        <v>4</v>
      </c>
      <c r="M35" s="424">
        <f>'Moors League'!P33</f>
        <v>24574</v>
      </c>
      <c r="N35" s="424">
        <f>'Moors League'!Q33</f>
        <v>3</v>
      </c>
      <c r="O35" s="56"/>
      <c r="P35" s="138"/>
      <c r="Q35" s="58" t="s">
        <v>1998</v>
      </c>
      <c r="R35">
        <f t="shared" si="19"/>
        <v>1692330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004440</v>
      </c>
      <c r="AG35" t="s">
        <v>1009</v>
      </c>
      <c r="AH35" t="s">
        <v>284</v>
      </c>
      <c r="AI35" t="e">
        <f t="shared" si="9"/>
        <v>#REF!</v>
      </c>
    </row>
    <row r="36" spans="1:37" ht="19.5" customHeight="1" x14ac:dyDescent="0.25">
      <c r="A36" s="207">
        <v>26</v>
      </c>
      <c r="B36" s="208" t="s">
        <v>244</v>
      </c>
      <c r="C36" s="208" t="s">
        <v>246</v>
      </c>
      <c r="D36" s="208" t="s">
        <v>253</v>
      </c>
      <c r="E36" s="210" t="s">
        <v>101</v>
      </c>
      <c r="F36" s="453" t="s">
        <v>256</v>
      </c>
      <c r="G36" s="447">
        <v>1667872</v>
      </c>
      <c r="H36" s="448" t="s">
        <v>1813</v>
      </c>
      <c r="I36" s="452" t="s">
        <v>258</v>
      </c>
      <c r="J36" s="447">
        <v>1742339</v>
      </c>
      <c r="K36" s="448" t="s">
        <v>1808</v>
      </c>
      <c r="L36" s="656"/>
      <c r="M36" s="657"/>
      <c r="N36" s="657"/>
      <c r="O36" s="56"/>
      <c r="P36" s="138"/>
      <c r="Q36" s="58" t="s">
        <v>1998</v>
      </c>
      <c r="R36">
        <f t="shared" si="19"/>
        <v>1510872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002848</v>
      </c>
      <c r="AG36" t="s">
        <v>965</v>
      </c>
      <c r="AH36" t="s">
        <v>284</v>
      </c>
      <c r="AI36" t="e">
        <f t="shared" si="9"/>
        <v>#REF!</v>
      </c>
    </row>
    <row r="37" spans="1:37" ht="19.5" customHeight="1" x14ac:dyDescent="0.25">
      <c r="A37" s="664"/>
      <c r="B37" s="665"/>
      <c r="C37" s="665"/>
      <c r="D37" s="665"/>
      <c r="E37" s="666"/>
      <c r="F37" s="451" t="s">
        <v>257</v>
      </c>
      <c r="G37" s="447">
        <v>1700860</v>
      </c>
      <c r="H37" s="448" t="s">
        <v>1805</v>
      </c>
      <c r="I37" s="452" t="s">
        <v>259</v>
      </c>
      <c r="J37" s="447">
        <v>1662582</v>
      </c>
      <c r="K37" s="448" t="s">
        <v>1814</v>
      </c>
      <c r="L37" s="449">
        <f>'Moors League'!O34</f>
        <v>4</v>
      </c>
      <c r="M37" s="424">
        <f>'Moors League'!P34</f>
        <v>24657</v>
      </c>
      <c r="N37" s="424">
        <f>'Moors League'!Q34</f>
        <v>3</v>
      </c>
      <c r="O37" s="56"/>
      <c r="P37" s="138"/>
      <c r="Q37" s="58" t="s">
        <v>1998</v>
      </c>
      <c r="R37">
        <f t="shared" si="19"/>
        <v>1204090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002373</v>
      </c>
      <c r="AG37" t="s">
        <v>965</v>
      </c>
      <c r="AH37" t="s">
        <v>284</v>
      </c>
      <c r="AI37" t="e">
        <f t="shared" si="9"/>
        <v>#REF!</v>
      </c>
    </row>
    <row r="38" spans="1:37" ht="19.5" customHeight="1" x14ac:dyDescent="0.25">
      <c r="A38" s="207">
        <v>27</v>
      </c>
      <c r="B38" s="208" t="s">
        <v>243</v>
      </c>
      <c r="C38" s="208" t="s">
        <v>247</v>
      </c>
      <c r="D38" s="208" t="s">
        <v>254</v>
      </c>
      <c r="E38" s="210" t="s">
        <v>103</v>
      </c>
      <c r="F38" s="454">
        <v>1</v>
      </c>
      <c r="G38" s="447">
        <v>1833063</v>
      </c>
      <c r="H38" s="448" t="s">
        <v>1815</v>
      </c>
      <c r="I38" s="455">
        <v>2</v>
      </c>
      <c r="J38" s="447">
        <v>1790027</v>
      </c>
      <c r="K38" s="448" t="s">
        <v>1816</v>
      </c>
      <c r="L38" s="656"/>
      <c r="M38" s="657"/>
      <c r="N38" s="657"/>
      <c r="O38" s="56"/>
      <c r="P38" s="138"/>
      <c r="Q38" s="58" t="s">
        <v>1998</v>
      </c>
    </row>
    <row r="39" spans="1:37" ht="19.5" customHeight="1" x14ac:dyDescent="0.25">
      <c r="A39" s="664"/>
      <c r="B39" s="665"/>
      <c r="C39" s="665"/>
      <c r="D39" s="665"/>
      <c r="E39" s="666"/>
      <c r="F39" s="454">
        <v>3</v>
      </c>
      <c r="G39" s="447">
        <v>1766702</v>
      </c>
      <c r="H39" s="448" t="s">
        <v>1817</v>
      </c>
      <c r="I39" s="455">
        <v>4</v>
      </c>
      <c r="J39" s="447">
        <v>1813962</v>
      </c>
      <c r="K39" s="448" t="s">
        <v>1818</v>
      </c>
      <c r="L39" s="449">
        <f>'Moors League'!O35</f>
        <v>2</v>
      </c>
      <c r="M39" s="424">
        <f>'Moors League'!P35</f>
        <v>11903</v>
      </c>
      <c r="N39" s="424">
        <f>'Moors League'!Q35</f>
        <v>5</v>
      </c>
      <c r="O39" s="56"/>
      <c r="P39" s="138"/>
      <c r="Q39" s="58" t="s">
        <v>1998</v>
      </c>
      <c r="AJ39" s="146"/>
      <c r="AK39" s="146"/>
    </row>
    <row r="40" spans="1:37" ht="19.5" customHeight="1" x14ac:dyDescent="0.25">
      <c r="A40" s="207">
        <v>28</v>
      </c>
      <c r="B40" s="208" t="s">
        <v>244</v>
      </c>
      <c r="C40" s="208" t="s">
        <v>247</v>
      </c>
      <c r="D40" s="208" t="s">
        <v>254</v>
      </c>
      <c r="E40" s="210" t="s">
        <v>103</v>
      </c>
      <c r="F40" s="453">
        <v>1</v>
      </c>
      <c r="G40" s="447" t="s">
        <v>1998</v>
      </c>
      <c r="H40" s="448"/>
      <c r="I40" s="456">
        <v>2</v>
      </c>
      <c r="J40" s="447" t="s">
        <v>1998</v>
      </c>
      <c r="K40" s="448"/>
      <c r="L40" s="656"/>
      <c r="M40" s="657"/>
      <c r="N40" s="657"/>
      <c r="O40" s="56"/>
      <c r="P40" s="138"/>
      <c r="Q40" s="58" t="s">
        <v>1998</v>
      </c>
    </row>
    <row r="41" spans="1:37" ht="19.5" customHeight="1" x14ac:dyDescent="0.25">
      <c r="A41" s="664"/>
      <c r="B41" s="665"/>
      <c r="C41" s="665"/>
      <c r="D41" s="665"/>
      <c r="E41" s="666"/>
      <c r="F41" s="457">
        <v>3</v>
      </c>
      <c r="G41" s="447" t="s">
        <v>1998</v>
      </c>
      <c r="H41" s="448"/>
      <c r="I41" s="458">
        <v>4</v>
      </c>
      <c r="J41" s="447" t="s">
        <v>1998</v>
      </c>
      <c r="K41" s="448"/>
      <c r="L41" s="449">
        <f>'Moors League'!O36</f>
        <v>6</v>
      </c>
      <c r="M41" s="424">
        <f>'Moors League'!P36</f>
        <v>13335</v>
      </c>
      <c r="N41" s="424">
        <f>'Moors League'!Q36</f>
        <v>1</v>
      </c>
      <c r="O41" s="56"/>
      <c r="P41" s="138"/>
      <c r="Q41" s="58" t="s">
        <v>1998</v>
      </c>
    </row>
    <row r="42" spans="1:37" ht="19.5" customHeight="1" x14ac:dyDescent="0.25">
      <c r="A42" s="207">
        <v>29</v>
      </c>
      <c r="B42" s="208" t="s">
        <v>243</v>
      </c>
      <c r="C42" s="208" t="s">
        <v>245</v>
      </c>
      <c r="D42" s="208" t="s">
        <v>253</v>
      </c>
      <c r="E42" s="210" t="s">
        <v>101</v>
      </c>
      <c r="F42" s="451" t="s">
        <v>256</v>
      </c>
      <c r="G42" s="447">
        <v>1650391</v>
      </c>
      <c r="H42" s="448" t="s">
        <v>1796</v>
      </c>
      <c r="I42" s="452" t="s">
        <v>258</v>
      </c>
      <c r="J42" s="447">
        <v>1636612</v>
      </c>
      <c r="K42" s="448" t="s">
        <v>1820</v>
      </c>
      <c r="L42" s="656"/>
      <c r="M42" s="657"/>
      <c r="N42" s="657"/>
      <c r="O42" s="56"/>
      <c r="P42" s="138"/>
      <c r="Q42" s="58" t="s">
        <v>1998</v>
      </c>
    </row>
    <row r="43" spans="1:37" ht="19.5" customHeight="1" x14ac:dyDescent="0.25">
      <c r="A43" s="664"/>
      <c r="B43" s="665"/>
      <c r="C43" s="665"/>
      <c r="D43" s="665"/>
      <c r="E43" s="666"/>
      <c r="F43" s="451" t="s">
        <v>257</v>
      </c>
      <c r="G43" s="447">
        <v>1650395</v>
      </c>
      <c r="H43" s="448" t="s">
        <v>1821</v>
      </c>
      <c r="I43" s="452" t="s">
        <v>259</v>
      </c>
      <c r="J43" s="447">
        <v>1734730</v>
      </c>
      <c r="K43" s="448" t="s">
        <v>1790</v>
      </c>
      <c r="L43" s="449">
        <f>'Moors League'!O37</f>
        <v>3</v>
      </c>
      <c r="M43" s="424">
        <f>'Moors League'!P37</f>
        <v>22870</v>
      </c>
      <c r="N43" s="424">
        <f>'Moors League'!Q37</f>
        <v>4</v>
      </c>
      <c r="O43" s="56"/>
      <c r="P43" s="138"/>
      <c r="Q43" s="58" t="s">
        <v>1998</v>
      </c>
    </row>
    <row r="44" spans="1:37" ht="19.5" customHeight="1" x14ac:dyDescent="0.25">
      <c r="A44" s="207">
        <v>30</v>
      </c>
      <c r="B44" s="208" t="s">
        <v>244</v>
      </c>
      <c r="C44" s="208" t="s">
        <v>245</v>
      </c>
      <c r="D44" s="208" t="s">
        <v>253</v>
      </c>
      <c r="E44" s="210" t="s">
        <v>101</v>
      </c>
      <c r="F44" s="453" t="s">
        <v>256</v>
      </c>
      <c r="G44" s="447">
        <v>1766693</v>
      </c>
      <c r="H44" s="448" t="s">
        <v>1797</v>
      </c>
      <c r="I44" s="452" t="s">
        <v>258</v>
      </c>
      <c r="J44" s="447">
        <v>1423405</v>
      </c>
      <c r="K44" s="448" t="s">
        <v>1793</v>
      </c>
      <c r="L44" s="656"/>
      <c r="M44" s="657"/>
      <c r="N44" s="657"/>
      <c r="O44" s="56"/>
      <c r="P44" s="138"/>
      <c r="Q44" s="58" t="s">
        <v>1998</v>
      </c>
    </row>
    <row r="45" spans="1:37" ht="19.5" customHeight="1" x14ac:dyDescent="0.25">
      <c r="A45" s="664"/>
      <c r="B45" s="665"/>
      <c r="C45" s="665"/>
      <c r="D45" s="665"/>
      <c r="E45" s="666"/>
      <c r="F45" s="451" t="s">
        <v>257</v>
      </c>
      <c r="G45" s="447">
        <v>1692330</v>
      </c>
      <c r="H45" s="448" t="s">
        <v>1791</v>
      </c>
      <c r="I45" s="452" t="s">
        <v>259</v>
      </c>
      <c r="J45" s="447">
        <v>1662582</v>
      </c>
      <c r="K45" s="448" t="s">
        <v>1814</v>
      </c>
      <c r="L45" s="449">
        <f>'Moors League'!O38</f>
        <v>3</v>
      </c>
      <c r="M45" s="424">
        <f>'Moors League'!P38</f>
        <v>21529</v>
      </c>
      <c r="N45" s="424">
        <f>'Moors League'!Q38</f>
        <v>4</v>
      </c>
      <c r="O45" s="56"/>
      <c r="P45" s="138"/>
      <c r="Q45" s="58"/>
    </row>
    <row r="46" spans="1:37" s="28" customFormat="1" ht="19.5" customHeight="1" x14ac:dyDescent="0.25">
      <c r="A46" s="207">
        <v>31</v>
      </c>
      <c r="B46" s="208" t="s">
        <v>243</v>
      </c>
      <c r="C46" s="208" t="s">
        <v>84</v>
      </c>
      <c r="D46" s="208" t="s">
        <v>252</v>
      </c>
      <c r="E46" s="210" t="s">
        <v>249</v>
      </c>
      <c r="F46" s="547"/>
      <c r="G46" s="447">
        <v>1510872</v>
      </c>
      <c r="H46" s="448" t="s">
        <v>1788</v>
      </c>
      <c r="I46" s="158"/>
      <c r="J46" s="158"/>
      <c r="K46" s="159"/>
      <c r="L46" s="449">
        <f>'Moors League'!O39</f>
        <v>1</v>
      </c>
      <c r="M46" s="424">
        <f>'Moors League'!P39</f>
        <v>3081</v>
      </c>
      <c r="N46" s="424">
        <f>'Moors League'!Q39</f>
        <v>6</v>
      </c>
      <c r="O46" s="56"/>
      <c r="P46" s="138"/>
      <c r="Q46" s="58"/>
      <c r="AJ46" s="177"/>
    </row>
    <row r="47" spans="1:37" s="28" customFormat="1" ht="19.5" customHeight="1" x14ac:dyDescent="0.25">
      <c r="A47" s="213">
        <v>32</v>
      </c>
      <c r="B47" s="214" t="s">
        <v>244</v>
      </c>
      <c r="C47" s="214" t="s">
        <v>84</v>
      </c>
      <c r="D47" s="214" t="s">
        <v>252</v>
      </c>
      <c r="E47" s="215" t="s">
        <v>249</v>
      </c>
      <c r="F47" s="547"/>
      <c r="G47" s="447">
        <v>1204090</v>
      </c>
      <c r="H47" s="448" t="s">
        <v>1789</v>
      </c>
      <c r="I47" s="158"/>
      <c r="J47" s="158"/>
      <c r="K47" s="159"/>
      <c r="L47" s="449">
        <f>'Moors League'!O40</f>
        <v>1</v>
      </c>
      <c r="M47" s="424">
        <f>'Moors League'!P40</f>
        <v>2611</v>
      </c>
      <c r="N47" s="424">
        <f>'Moors League'!Q40</f>
        <v>6</v>
      </c>
      <c r="O47" s="56"/>
      <c r="P47" s="57" t="s">
        <v>2012</v>
      </c>
      <c r="Q47" s="58"/>
      <c r="AJ47" s="177"/>
    </row>
    <row r="48" spans="1:37" s="28" customFormat="1" ht="19.5" customHeight="1" x14ac:dyDescent="0.25">
      <c r="A48" s="213">
        <v>33</v>
      </c>
      <c r="B48" s="214" t="s">
        <v>243</v>
      </c>
      <c r="C48" s="214" t="s">
        <v>242</v>
      </c>
      <c r="D48" s="214" t="s">
        <v>252</v>
      </c>
      <c r="E48" s="215" t="s">
        <v>248</v>
      </c>
      <c r="F48" s="547"/>
      <c r="G48" s="447">
        <v>1780103</v>
      </c>
      <c r="H48" s="448" t="s">
        <v>1803</v>
      </c>
      <c r="I48" s="158"/>
      <c r="J48" s="158"/>
      <c r="K48" s="159"/>
      <c r="L48" s="449">
        <f>'Moors League'!O41</f>
        <v>2</v>
      </c>
      <c r="M48" s="424">
        <f>'Moors League'!P41</f>
        <v>4471</v>
      </c>
      <c r="N48" s="424">
        <f>'Moors League'!Q41</f>
        <v>5</v>
      </c>
      <c r="O48" s="56"/>
      <c r="P48" s="57"/>
      <c r="Q48" s="58"/>
      <c r="AJ48" s="177"/>
    </row>
    <row r="49" spans="1:36" s="28" customFormat="1" ht="19.5" customHeight="1" x14ac:dyDescent="0.25">
      <c r="A49" s="213">
        <v>34</v>
      </c>
      <c r="B49" s="214" t="s">
        <v>244</v>
      </c>
      <c r="C49" s="214" t="s">
        <v>242</v>
      </c>
      <c r="D49" s="214" t="s">
        <v>252</v>
      </c>
      <c r="E49" s="215" t="s">
        <v>248</v>
      </c>
      <c r="F49" s="547"/>
      <c r="G49" s="447">
        <v>1766693</v>
      </c>
      <c r="H49" s="448" t="s">
        <v>1797</v>
      </c>
      <c r="I49" s="158"/>
      <c r="J49" s="158"/>
      <c r="K49" s="159"/>
      <c r="L49" s="449">
        <f>'Moors League'!O42</f>
        <v>1</v>
      </c>
      <c r="M49" s="424">
        <f>'Moors League'!P42</f>
        <v>3459</v>
      </c>
      <c r="N49" s="424">
        <f>'Moors League'!Q42</f>
        <v>6</v>
      </c>
      <c r="O49" s="56"/>
      <c r="P49" s="138"/>
      <c r="Q49" s="58"/>
      <c r="AJ49" s="177"/>
    </row>
    <row r="50" spans="1:36" s="28" customFormat="1" ht="19.5" customHeight="1" x14ac:dyDescent="0.25">
      <c r="A50" s="213">
        <v>35</v>
      </c>
      <c r="B50" s="214" t="s">
        <v>243</v>
      </c>
      <c r="C50" s="214" t="s">
        <v>245</v>
      </c>
      <c r="D50" s="214" t="s">
        <v>252</v>
      </c>
      <c r="E50" s="215" t="s">
        <v>251</v>
      </c>
      <c r="F50" s="547"/>
      <c r="G50" s="447">
        <v>1636612</v>
      </c>
      <c r="H50" s="448" t="s">
        <v>1820</v>
      </c>
      <c r="I50" s="158"/>
      <c r="J50" s="158"/>
      <c r="K50" s="159"/>
      <c r="L50" s="449">
        <f>'Moors League'!O43</f>
        <v>3</v>
      </c>
      <c r="M50" s="424">
        <f>'Moors League'!P43</f>
        <v>3215</v>
      </c>
      <c r="N50" s="424">
        <f>'Moors League'!Q43</f>
        <v>4</v>
      </c>
      <c r="O50" s="56"/>
      <c r="P50" s="57"/>
      <c r="Q50" s="58"/>
      <c r="AJ50" s="177"/>
    </row>
    <row r="51" spans="1:36" s="28" customFormat="1" ht="19.5" customHeight="1" x14ac:dyDescent="0.25">
      <c r="A51" s="213">
        <v>36</v>
      </c>
      <c r="B51" s="214" t="s">
        <v>244</v>
      </c>
      <c r="C51" s="214" t="s">
        <v>245</v>
      </c>
      <c r="D51" s="214" t="s">
        <v>252</v>
      </c>
      <c r="E51" s="215" t="s">
        <v>251</v>
      </c>
      <c r="F51" s="547"/>
      <c r="G51" s="447">
        <v>1423405</v>
      </c>
      <c r="H51" s="448" t="s">
        <v>1793</v>
      </c>
      <c r="I51" s="158"/>
      <c r="J51" s="158"/>
      <c r="K51" s="159"/>
      <c r="L51" s="449">
        <f>'Moors League'!O44</f>
        <v>1</v>
      </c>
      <c r="M51" s="424">
        <f>'Moors League'!P44</f>
        <v>2607</v>
      </c>
      <c r="N51" s="424">
        <f>'Moors League'!Q44</f>
        <v>6</v>
      </c>
      <c r="O51" s="56"/>
      <c r="P51" s="57"/>
      <c r="Q51" s="58"/>
      <c r="AJ51" s="177"/>
    </row>
    <row r="52" spans="1:36" s="28" customFormat="1" ht="19.5" customHeight="1" x14ac:dyDescent="0.25">
      <c r="A52" s="213">
        <v>37</v>
      </c>
      <c r="B52" s="214" t="s">
        <v>243</v>
      </c>
      <c r="C52" s="214" t="s">
        <v>247</v>
      </c>
      <c r="D52" s="214" t="s">
        <v>252</v>
      </c>
      <c r="E52" s="215" t="s">
        <v>250</v>
      </c>
      <c r="F52" s="547"/>
      <c r="G52" s="447">
        <v>1749367</v>
      </c>
      <c r="H52" s="448" t="s">
        <v>1804</v>
      </c>
      <c r="I52" s="158"/>
      <c r="J52" s="158"/>
      <c r="K52" s="159"/>
      <c r="L52" s="449">
        <f>'Moors League'!O45</f>
        <v>1</v>
      </c>
      <c r="M52" s="424">
        <f>'Moors League'!P45</f>
        <v>4858</v>
      </c>
      <c r="N52" s="424">
        <f>'Moors League'!Q45</f>
        <v>6</v>
      </c>
      <c r="O52" s="56"/>
      <c r="P52" s="57" t="s">
        <v>2012</v>
      </c>
      <c r="Q52" s="58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77"/>
    </row>
    <row r="53" spans="1:36" s="28" customFormat="1" ht="19.5" customHeight="1" x14ac:dyDescent="0.25">
      <c r="A53" s="213">
        <v>38</v>
      </c>
      <c r="B53" s="214" t="s">
        <v>244</v>
      </c>
      <c r="C53" s="214" t="s">
        <v>247</v>
      </c>
      <c r="D53" s="214" t="s">
        <v>252</v>
      </c>
      <c r="E53" s="215" t="s">
        <v>250</v>
      </c>
      <c r="F53" s="547"/>
      <c r="G53" s="447">
        <v>1857373</v>
      </c>
      <c r="H53" s="448" t="s">
        <v>1795</v>
      </c>
      <c r="I53" s="158"/>
      <c r="J53" s="158"/>
      <c r="K53" s="159"/>
      <c r="L53" s="449">
        <f>'Moors League'!O46</f>
        <v>6</v>
      </c>
      <c r="M53" s="424">
        <f>'Moors League'!P46</f>
        <v>10192</v>
      </c>
      <c r="N53" s="424">
        <f>'Moors League'!Q46</f>
        <v>1</v>
      </c>
      <c r="O53" s="56"/>
      <c r="P53" s="57"/>
      <c r="Q53" s="58" t="s">
        <v>1998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77"/>
    </row>
    <row r="54" spans="1:36" s="28" customFormat="1" ht="19.5" customHeight="1" x14ac:dyDescent="0.25">
      <c r="A54" s="213">
        <v>39</v>
      </c>
      <c r="B54" s="214" t="s">
        <v>243</v>
      </c>
      <c r="C54" s="214" t="s">
        <v>246</v>
      </c>
      <c r="D54" s="214" t="s">
        <v>252</v>
      </c>
      <c r="E54" s="215" t="s">
        <v>249</v>
      </c>
      <c r="F54" s="547"/>
      <c r="G54" s="447">
        <v>1423408</v>
      </c>
      <c r="H54" s="448" t="s">
        <v>1792</v>
      </c>
      <c r="I54" s="158"/>
      <c r="J54" s="158"/>
      <c r="K54" s="159"/>
      <c r="L54" s="449">
        <f>'Moors League'!O47</f>
        <v>1</v>
      </c>
      <c r="M54" s="424">
        <f>'Moors League'!P47</f>
        <v>3240</v>
      </c>
      <c r="N54" s="424">
        <f>'Moors League'!Q47</f>
        <v>6</v>
      </c>
      <c r="O54" s="56"/>
      <c r="P54" s="57"/>
      <c r="Q54" s="58"/>
      <c r="AJ54" s="177"/>
    </row>
    <row r="55" spans="1:36" s="28" customFormat="1" ht="19.5" customHeight="1" x14ac:dyDescent="0.25">
      <c r="A55" s="213">
        <v>40</v>
      </c>
      <c r="B55" s="214" t="s">
        <v>244</v>
      </c>
      <c r="C55" s="214" t="s">
        <v>246</v>
      </c>
      <c r="D55" s="214" t="s">
        <v>252</v>
      </c>
      <c r="E55" s="215" t="s">
        <v>249</v>
      </c>
      <c r="F55" s="548"/>
      <c r="G55" s="447">
        <v>1692330</v>
      </c>
      <c r="H55" s="448" t="s">
        <v>1791</v>
      </c>
      <c r="I55" s="160"/>
      <c r="J55" s="160"/>
      <c r="K55" s="161"/>
      <c r="L55" s="449">
        <f>'Moors League'!O48</f>
        <v>3</v>
      </c>
      <c r="M55" s="424">
        <f>'Moors League'!P48</f>
        <v>3457</v>
      </c>
      <c r="N55" s="424">
        <f>'Moors League'!Q48</f>
        <v>4</v>
      </c>
      <c r="O55" s="56"/>
      <c r="P55" s="57"/>
      <c r="Q55" s="58" t="s">
        <v>1998</v>
      </c>
      <c r="AJ55" s="177"/>
    </row>
    <row r="56" spans="1:36" s="28" customFormat="1" ht="19.5" customHeight="1" x14ac:dyDescent="0.25">
      <c r="A56" s="213">
        <v>41</v>
      </c>
      <c r="B56" s="214" t="s">
        <v>243</v>
      </c>
      <c r="C56" s="214" t="s">
        <v>84</v>
      </c>
      <c r="D56" s="214" t="s">
        <v>253</v>
      </c>
      <c r="E56" s="215" t="s">
        <v>103</v>
      </c>
      <c r="F56" s="459">
        <v>1</v>
      </c>
      <c r="G56" s="447">
        <v>1521401</v>
      </c>
      <c r="H56" s="448" t="s">
        <v>1798</v>
      </c>
      <c r="I56" s="460">
        <v>2</v>
      </c>
      <c r="J56" s="447">
        <v>1423408</v>
      </c>
      <c r="K56" s="448" t="s">
        <v>1792</v>
      </c>
      <c r="L56" s="658"/>
      <c r="M56" s="659"/>
      <c r="N56" s="659"/>
      <c r="O56" s="56"/>
      <c r="P56" s="57"/>
      <c r="Q56" s="58" t="s">
        <v>1998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77"/>
    </row>
    <row r="57" spans="1:36" s="28" customFormat="1" ht="19.5" customHeight="1" x14ac:dyDescent="0.25">
      <c r="A57" s="667"/>
      <c r="B57" s="668"/>
      <c r="C57" s="668"/>
      <c r="D57" s="668"/>
      <c r="E57" s="669"/>
      <c r="F57" s="459">
        <v>3</v>
      </c>
      <c r="G57" s="447">
        <v>1636612</v>
      </c>
      <c r="H57" s="448" t="s">
        <v>1820</v>
      </c>
      <c r="I57" s="460">
        <v>4</v>
      </c>
      <c r="J57" s="447">
        <v>1510872</v>
      </c>
      <c r="K57" s="448" t="s">
        <v>1788</v>
      </c>
      <c r="L57" s="449">
        <f>'Moors League'!O49</f>
        <v>2</v>
      </c>
      <c r="M57" s="424">
        <f>'Moors League'!P49</f>
        <v>20131</v>
      </c>
      <c r="N57" s="424">
        <f>'Moors League'!Q49</f>
        <v>5</v>
      </c>
      <c r="O57" s="56"/>
      <c r="P57" s="57"/>
      <c r="Q57" s="58" t="s">
        <v>1998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77"/>
    </row>
    <row r="58" spans="1:36" s="28" customFormat="1" ht="19.5" customHeight="1" x14ac:dyDescent="0.25">
      <c r="A58" s="213">
        <v>42</v>
      </c>
      <c r="B58" s="214" t="s">
        <v>244</v>
      </c>
      <c r="C58" s="214" t="s">
        <v>84</v>
      </c>
      <c r="D58" s="214" t="s">
        <v>253</v>
      </c>
      <c r="E58" s="215" t="s">
        <v>103</v>
      </c>
      <c r="F58" s="461">
        <v>1</v>
      </c>
      <c r="G58" s="447">
        <v>1140890</v>
      </c>
      <c r="H58" s="448" t="s">
        <v>1801</v>
      </c>
      <c r="I58" s="462">
        <v>2</v>
      </c>
      <c r="J58" s="447">
        <v>1211270</v>
      </c>
      <c r="K58" s="448" t="s">
        <v>1799</v>
      </c>
      <c r="L58" s="658"/>
      <c r="M58" s="659"/>
      <c r="N58" s="659"/>
      <c r="O58" s="56"/>
      <c r="P58" s="57"/>
      <c r="Q58" s="58" t="s">
        <v>1998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77"/>
    </row>
    <row r="59" spans="1:36" s="28" customFormat="1" ht="19.5" customHeight="1" x14ac:dyDescent="0.25">
      <c r="A59" s="667"/>
      <c r="B59" s="668"/>
      <c r="C59" s="668"/>
      <c r="D59" s="668"/>
      <c r="E59" s="669"/>
      <c r="F59" s="463">
        <v>3</v>
      </c>
      <c r="G59" s="447">
        <v>1372299</v>
      </c>
      <c r="H59" s="448" t="s">
        <v>1800</v>
      </c>
      <c r="I59" s="464">
        <v>4</v>
      </c>
      <c r="J59" s="447">
        <v>1204090</v>
      </c>
      <c r="K59" s="448" t="s">
        <v>1789</v>
      </c>
      <c r="L59" s="449">
        <f>'Moors League'!O50</f>
        <v>1</v>
      </c>
      <c r="M59" s="424">
        <f>'Moors League'!P50</f>
        <v>14449</v>
      </c>
      <c r="N59" s="424">
        <f>'Moors League'!Q50</f>
        <v>6</v>
      </c>
      <c r="O59" s="56"/>
      <c r="P59" s="57"/>
      <c r="Q59" s="58" t="s">
        <v>1998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77"/>
    </row>
    <row r="60" spans="1:36" s="28" customFormat="1" ht="19.5" customHeight="1" x14ac:dyDescent="0.25">
      <c r="A60" s="213">
        <v>43</v>
      </c>
      <c r="B60" s="214" t="s">
        <v>243</v>
      </c>
      <c r="C60" s="214" t="s">
        <v>242</v>
      </c>
      <c r="D60" s="214" t="s">
        <v>253</v>
      </c>
      <c r="E60" s="215" t="s">
        <v>101</v>
      </c>
      <c r="F60" s="465" t="s">
        <v>256</v>
      </c>
      <c r="G60" s="447">
        <v>1780103</v>
      </c>
      <c r="H60" s="448" t="s">
        <v>1803</v>
      </c>
      <c r="I60" s="466" t="s">
        <v>258</v>
      </c>
      <c r="J60" s="447">
        <v>1749367</v>
      </c>
      <c r="K60" s="448" t="s">
        <v>1804</v>
      </c>
      <c r="L60" s="658"/>
      <c r="M60" s="659"/>
      <c r="N60" s="659"/>
      <c r="O60" s="56"/>
      <c r="P60" s="57"/>
      <c r="Q60" s="58" t="s">
        <v>1998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77"/>
    </row>
    <row r="61" spans="1:36" s="28" customFormat="1" ht="19.5" customHeight="1" x14ac:dyDescent="0.25">
      <c r="A61" s="667"/>
      <c r="B61" s="668"/>
      <c r="C61" s="668"/>
      <c r="D61" s="668"/>
      <c r="E61" s="669"/>
      <c r="F61" s="465" t="s">
        <v>257</v>
      </c>
      <c r="G61" s="447">
        <v>1692326</v>
      </c>
      <c r="H61" s="448" t="s">
        <v>1802</v>
      </c>
      <c r="I61" s="466" t="s">
        <v>259</v>
      </c>
      <c r="J61" s="447">
        <v>1669094</v>
      </c>
      <c r="K61" s="448" t="s">
        <v>1794</v>
      </c>
      <c r="L61" s="449">
        <f>'Moors League'!O51</f>
        <v>3</v>
      </c>
      <c r="M61" s="424">
        <f>'Moors League'!P51</f>
        <v>25693</v>
      </c>
      <c r="N61" s="424">
        <f>'Moors League'!Q51</f>
        <v>4</v>
      </c>
      <c r="O61" s="56"/>
      <c r="P61" s="57"/>
      <c r="Q61" s="58" t="s">
        <v>1998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77"/>
    </row>
    <row r="62" spans="1:36" s="28" customFormat="1" ht="19.5" customHeight="1" x14ac:dyDescent="0.25">
      <c r="A62" s="213">
        <v>44</v>
      </c>
      <c r="B62" s="214" t="s">
        <v>244</v>
      </c>
      <c r="C62" s="214" t="s">
        <v>242</v>
      </c>
      <c r="D62" s="214" t="s">
        <v>253</v>
      </c>
      <c r="E62" s="215" t="s">
        <v>101</v>
      </c>
      <c r="F62" s="461" t="s">
        <v>256</v>
      </c>
      <c r="G62" s="447">
        <v>1742339</v>
      </c>
      <c r="H62" s="448" t="s">
        <v>1808</v>
      </c>
      <c r="I62" s="466" t="s">
        <v>258</v>
      </c>
      <c r="J62" s="447">
        <v>1813961</v>
      </c>
      <c r="K62" s="448" t="s">
        <v>1806</v>
      </c>
      <c r="L62" s="658"/>
      <c r="M62" s="659"/>
      <c r="N62" s="659"/>
      <c r="O62" s="56"/>
      <c r="P62" s="57"/>
      <c r="Q62" s="58" t="s">
        <v>1998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77"/>
    </row>
    <row r="63" spans="1:36" s="28" customFormat="1" ht="19.5" customHeight="1" x14ac:dyDescent="0.25">
      <c r="A63" s="667"/>
      <c r="B63" s="668"/>
      <c r="C63" s="668"/>
      <c r="D63" s="668"/>
      <c r="E63" s="669"/>
      <c r="F63" s="465" t="s">
        <v>257</v>
      </c>
      <c r="G63" s="447">
        <v>1700860</v>
      </c>
      <c r="H63" s="448" t="s">
        <v>1805</v>
      </c>
      <c r="I63" s="466" t="s">
        <v>259</v>
      </c>
      <c r="J63" s="447">
        <v>1480585</v>
      </c>
      <c r="K63" s="448" t="s">
        <v>1807</v>
      </c>
      <c r="L63" s="449">
        <f>'Moors League'!O52</f>
        <v>6</v>
      </c>
      <c r="M63" s="424">
        <f>'Moors League'!P52</f>
        <v>31660</v>
      </c>
      <c r="N63" s="424">
        <f>'Moors League'!Q52</f>
        <v>1</v>
      </c>
      <c r="O63" s="56"/>
      <c r="P63" s="57"/>
      <c r="Q63" s="58" t="s">
        <v>1998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77"/>
    </row>
    <row r="64" spans="1:36" s="28" customFormat="1" ht="19.5" customHeight="1" x14ac:dyDescent="0.25">
      <c r="A64" s="213">
        <v>45</v>
      </c>
      <c r="B64" s="214" t="s">
        <v>243</v>
      </c>
      <c r="C64" s="214" t="s">
        <v>246</v>
      </c>
      <c r="D64" s="214" t="s">
        <v>252</v>
      </c>
      <c r="E64" s="215" t="s">
        <v>251</v>
      </c>
      <c r="F64" s="547"/>
      <c r="G64" s="447">
        <v>1636612</v>
      </c>
      <c r="H64" s="448" t="s">
        <v>1820</v>
      </c>
      <c r="I64" s="158"/>
      <c r="J64" s="158"/>
      <c r="L64" s="449">
        <f>'Moors League'!O53</f>
        <v>1</v>
      </c>
      <c r="M64" s="424">
        <f>'Moors League'!P53</f>
        <v>2999</v>
      </c>
      <c r="N64" s="424">
        <f>'Moors League'!Q53</f>
        <v>6</v>
      </c>
      <c r="O64" s="56"/>
      <c r="P64" s="57"/>
      <c r="Q64" s="58" t="s">
        <v>1998</v>
      </c>
      <c r="AJ64" s="177"/>
    </row>
    <row r="65" spans="1:36" s="28" customFormat="1" ht="19.5" customHeight="1" x14ac:dyDescent="0.25">
      <c r="A65" s="213">
        <v>46</v>
      </c>
      <c r="B65" s="214" t="s">
        <v>244</v>
      </c>
      <c r="C65" s="214" t="s">
        <v>246</v>
      </c>
      <c r="D65" s="214" t="s">
        <v>252</v>
      </c>
      <c r="E65" s="215" t="s">
        <v>251</v>
      </c>
      <c r="F65" s="547"/>
      <c r="G65" s="447">
        <v>1662582</v>
      </c>
      <c r="H65" s="448" t="s">
        <v>1814</v>
      </c>
      <c r="I65" s="158"/>
      <c r="J65" s="158"/>
      <c r="K65" s="159"/>
      <c r="L65" s="449">
        <f>'Moors League'!O54</f>
        <v>5</v>
      </c>
      <c r="M65" s="424">
        <f>'Moors League'!P54</f>
        <v>3154</v>
      </c>
      <c r="N65" s="424">
        <f>'Moors League'!Q54</f>
        <v>2</v>
      </c>
      <c r="O65" s="56"/>
      <c r="P65" s="57"/>
      <c r="Q65" s="58" t="s">
        <v>1998</v>
      </c>
      <c r="AJ65" s="177"/>
    </row>
    <row r="66" spans="1:36" s="28" customFormat="1" ht="19.5" customHeight="1" x14ac:dyDescent="0.25">
      <c r="A66" s="213">
        <v>47</v>
      </c>
      <c r="B66" s="214" t="s">
        <v>243</v>
      </c>
      <c r="C66" s="214" t="s">
        <v>247</v>
      </c>
      <c r="D66" s="214" t="s">
        <v>252</v>
      </c>
      <c r="E66" s="215" t="s">
        <v>249</v>
      </c>
      <c r="F66" s="547"/>
      <c r="G66" s="447">
        <v>1692326</v>
      </c>
      <c r="H66" s="448" t="s">
        <v>1802</v>
      </c>
      <c r="I66" s="158"/>
      <c r="J66" s="158"/>
      <c r="K66" s="159"/>
      <c r="L66" s="449">
        <f>'Moors League'!O55</f>
        <v>1</v>
      </c>
      <c r="M66" s="424">
        <f>'Moors League'!P55</f>
        <v>4247</v>
      </c>
      <c r="N66" s="424">
        <f>'Moors League'!Q55</f>
        <v>6</v>
      </c>
      <c r="O66" s="56"/>
      <c r="P66" s="57"/>
      <c r="Q66" s="58" t="s">
        <v>1998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77"/>
    </row>
    <row r="67" spans="1:36" s="28" customFormat="1" ht="19.5" customHeight="1" x14ac:dyDescent="0.25">
      <c r="A67" s="213">
        <v>48</v>
      </c>
      <c r="B67" s="214" t="s">
        <v>244</v>
      </c>
      <c r="C67" s="214" t="s">
        <v>247</v>
      </c>
      <c r="D67" s="214" t="s">
        <v>252</v>
      </c>
      <c r="E67" s="215" t="s">
        <v>249</v>
      </c>
      <c r="F67" s="547"/>
      <c r="G67" s="447">
        <v>1857373</v>
      </c>
      <c r="H67" s="448" t="s">
        <v>1795</v>
      </c>
      <c r="I67" s="158"/>
      <c r="J67" s="158"/>
      <c r="K67" s="159"/>
      <c r="L67" s="449">
        <f>'Moors League'!O56</f>
        <v>6</v>
      </c>
      <c r="M67" s="424">
        <f>'Moors League'!P56</f>
        <v>11713</v>
      </c>
      <c r="N67" s="424">
        <f>'Moors League'!Q56</f>
        <v>1</v>
      </c>
      <c r="O67" s="56"/>
      <c r="P67" s="57"/>
      <c r="Q67" s="58" t="s">
        <v>1998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77"/>
    </row>
    <row r="68" spans="1:36" s="28" customFormat="1" ht="19.5" customHeight="1" x14ac:dyDescent="0.25">
      <c r="A68" s="213">
        <v>49</v>
      </c>
      <c r="B68" s="214" t="s">
        <v>243</v>
      </c>
      <c r="C68" s="214" t="s">
        <v>245</v>
      </c>
      <c r="D68" s="214" t="s">
        <v>252</v>
      </c>
      <c r="E68" s="215" t="s">
        <v>248</v>
      </c>
      <c r="F68" s="547"/>
      <c r="G68" s="447">
        <v>1636612</v>
      </c>
      <c r="H68" s="448" t="s">
        <v>1820</v>
      </c>
      <c r="I68" s="158"/>
      <c r="J68" s="158"/>
      <c r="K68" s="159"/>
      <c r="L68" s="449">
        <f>'Moors League'!O57</f>
        <v>1</v>
      </c>
      <c r="M68" s="424">
        <f>'Moors League'!P57</f>
        <v>3518</v>
      </c>
      <c r="N68" s="424">
        <f>'Moors League'!Q57</f>
        <v>6</v>
      </c>
      <c r="O68" s="56"/>
      <c r="P68" s="57"/>
      <c r="Q68" s="58" t="s">
        <v>1998</v>
      </c>
      <c r="AJ68" s="177"/>
    </row>
    <row r="69" spans="1:36" s="28" customFormat="1" ht="19.5" customHeight="1" x14ac:dyDescent="0.25">
      <c r="A69" s="213">
        <v>50</v>
      </c>
      <c r="B69" s="214" t="s">
        <v>244</v>
      </c>
      <c r="C69" s="214" t="s">
        <v>245</v>
      </c>
      <c r="D69" s="214" t="s">
        <v>252</v>
      </c>
      <c r="E69" s="215" t="s">
        <v>248</v>
      </c>
      <c r="F69" s="547"/>
      <c r="G69" s="447">
        <v>1423405</v>
      </c>
      <c r="H69" s="448" t="s">
        <v>1793</v>
      </c>
      <c r="I69" s="158"/>
      <c r="J69" s="158"/>
      <c r="K69" s="159"/>
      <c r="L69" s="449">
        <f>'Moors League'!O58</f>
        <v>1</v>
      </c>
      <c r="M69" s="424">
        <f>'Moors League'!P58</f>
        <v>2910</v>
      </c>
      <c r="N69" s="424">
        <f>'Moors League'!Q58</f>
        <v>6</v>
      </c>
      <c r="O69" s="56"/>
      <c r="P69" s="57" t="s">
        <v>2012</v>
      </c>
      <c r="Q69" s="58" t="s">
        <v>1998</v>
      </c>
      <c r="AJ69" s="177"/>
    </row>
    <row r="70" spans="1:36" s="28" customFormat="1" ht="19.5" customHeight="1" x14ac:dyDescent="0.25">
      <c r="A70" s="213">
        <v>51</v>
      </c>
      <c r="B70" s="214" t="s">
        <v>243</v>
      </c>
      <c r="C70" s="214" t="s">
        <v>242</v>
      </c>
      <c r="D70" s="214" t="s">
        <v>252</v>
      </c>
      <c r="E70" s="215" t="s">
        <v>250</v>
      </c>
      <c r="F70" s="547"/>
      <c r="G70" s="447">
        <v>1734730</v>
      </c>
      <c r="H70" s="448" t="s">
        <v>1790</v>
      </c>
      <c r="I70" s="158"/>
      <c r="J70" s="158"/>
      <c r="K70" s="159"/>
      <c r="L70" s="449">
        <f>'Moors League'!O59</f>
        <v>3</v>
      </c>
      <c r="M70" s="424">
        <f>'Moors League'!P59</f>
        <v>4512</v>
      </c>
      <c r="N70" s="424">
        <f>'Moors League'!Q59</f>
        <v>4</v>
      </c>
      <c r="O70" s="56"/>
      <c r="P70" s="57"/>
      <c r="Q70" s="58" t="s">
        <v>1998</v>
      </c>
      <c r="AJ70" s="177"/>
    </row>
    <row r="71" spans="1:36" s="28" customFormat="1" ht="19.5" customHeight="1" x14ac:dyDescent="0.25">
      <c r="A71" s="213">
        <v>52</v>
      </c>
      <c r="B71" s="214" t="s">
        <v>244</v>
      </c>
      <c r="C71" s="214" t="s">
        <v>242</v>
      </c>
      <c r="D71" s="214" t="s">
        <v>252</v>
      </c>
      <c r="E71" s="215" t="s">
        <v>250</v>
      </c>
      <c r="F71" s="547"/>
      <c r="G71" s="447">
        <v>1692330</v>
      </c>
      <c r="H71" s="448" t="s">
        <v>1791</v>
      </c>
      <c r="I71" s="158"/>
      <c r="J71" s="158"/>
      <c r="K71" s="159"/>
      <c r="L71" s="449">
        <f>'Moors League'!O60</f>
        <v>3</v>
      </c>
      <c r="M71" s="424">
        <f>'Moors League'!P60</f>
        <v>4440</v>
      </c>
      <c r="N71" s="424">
        <f>'Moors League'!Q60</f>
        <v>4</v>
      </c>
      <c r="O71" s="56"/>
      <c r="P71" s="57"/>
      <c r="Q71" s="58" t="s">
        <v>1998</v>
      </c>
      <c r="AJ71" s="177"/>
    </row>
    <row r="72" spans="1:36" s="28" customFormat="1" ht="19.5" customHeight="1" x14ac:dyDescent="0.25">
      <c r="A72" s="213">
        <v>53</v>
      </c>
      <c r="B72" s="214" t="s">
        <v>243</v>
      </c>
      <c r="C72" s="214" t="s">
        <v>84</v>
      </c>
      <c r="D72" s="214" t="s">
        <v>252</v>
      </c>
      <c r="E72" s="215" t="s">
        <v>251</v>
      </c>
      <c r="F72" s="547"/>
      <c r="G72" s="447">
        <v>1510872</v>
      </c>
      <c r="H72" s="448" t="s">
        <v>1788</v>
      </c>
      <c r="I72" s="158"/>
      <c r="J72" s="158"/>
      <c r="K72" s="159"/>
      <c r="L72" s="449">
        <f>'Moors League'!O61</f>
        <v>1</v>
      </c>
      <c r="M72" s="424">
        <f>'Moors League'!P61</f>
        <v>2848</v>
      </c>
      <c r="N72" s="424">
        <f>'Moors League'!Q61</f>
        <v>6</v>
      </c>
      <c r="O72" s="56"/>
      <c r="P72" s="57"/>
      <c r="Q72" s="58" t="s">
        <v>1998</v>
      </c>
      <c r="AJ72" s="177"/>
    </row>
    <row r="73" spans="1:36" s="28" customFormat="1" ht="19.5" customHeight="1" x14ac:dyDescent="0.25">
      <c r="A73" s="213">
        <v>54</v>
      </c>
      <c r="B73" s="214" t="s">
        <v>244</v>
      </c>
      <c r="C73" s="214" t="s">
        <v>84</v>
      </c>
      <c r="D73" s="214" t="s">
        <v>252</v>
      </c>
      <c r="E73" s="215" t="s">
        <v>251</v>
      </c>
      <c r="F73" s="548"/>
      <c r="G73" s="447">
        <v>1204090</v>
      </c>
      <c r="H73" s="448" t="s">
        <v>1789</v>
      </c>
      <c r="I73" s="160"/>
      <c r="J73" s="160"/>
      <c r="K73" s="161"/>
      <c r="L73" s="449">
        <f>'Moors League'!O62</f>
        <v>1</v>
      </c>
      <c r="M73" s="424">
        <f>'Moors League'!P62</f>
        <v>2373</v>
      </c>
      <c r="N73" s="424">
        <f>'Moors League'!Q62</f>
        <v>6</v>
      </c>
      <c r="O73" s="56"/>
      <c r="P73" s="57" t="s">
        <v>2012</v>
      </c>
      <c r="Q73" s="58" t="s">
        <v>1998</v>
      </c>
      <c r="AJ73" s="177"/>
    </row>
    <row r="74" spans="1:36" s="28" customFormat="1" ht="19.5" customHeight="1" x14ac:dyDescent="0.25">
      <c r="A74" s="213">
        <v>55</v>
      </c>
      <c r="B74" s="214" t="s">
        <v>243</v>
      </c>
      <c r="C74" s="214" t="s">
        <v>246</v>
      </c>
      <c r="D74" s="214" t="s">
        <v>253</v>
      </c>
      <c r="E74" s="215" t="s">
        <v>103</v>
      </c>
      <c r="F74" s="459">
        <v>1</v>
      </c>
      <c r="G74" s="447">
        <v>1712543</v>
      </c>
      <c r="H74" s="448" t="s">
        <v>1809</v>
      </c>
      <c r="I74" s="460">
        <v>2</v>
      </c>
      <c r="J74" s="447">
        <v>1766696</v>
      </c>
      <c r="K74" s="448" t="s">
        <v>1812</v>
      </c>
      <c r="L74" s="658"/>
      <c r="M74" s="659"/>
      <c r="N74" s="659"/>
      <c r="O74" s="56"/>
      <c r="P74" s="57"/>
      <c r="Q74" s="58" t="s">
        <v>1998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77"/>
    </row>
    <row r="75" spans="1:36" s="28" customFormat="1" ht="19.5" customHeight="1" x14ac:dyDescent="0.25">
      <c r="A75" s="667"/>
      <c r="B75" s="668"/>
      <c r="C75" s="668"/>
      <c r="D75" s="668"/>
      <c r="E75" s="669"/>
      <c r="F75" s="459">
        <v>3</v>
      </c>
      <c r="G75" s="447">
        <v>1457953</v>
      </c>
      <c r="H75" s="448" t="s">
        <v>1811</v>
      </c>
      <c r="I75" s="460">
        <v>4</v>
      </c>
      <c r="J75" s="447">
        <v>1521403</v>
      </c>
      <c r="K75" s="448" t="s">
        <v>1819</v>
      </c>
      <c r="L75" s="449">
        <f>'Moors League'!O63</f>
        <v>4</v>
      </c>
      <c r="M75" s="424">
        <f>'Moors League'!P63</f>
        <v>22672</v>
      </c>
      <c r="N75" s="424">
        <f>'Moors League'!Q63</f>
        <v>3</v>
      </c>
      <c r="O75" s="56"/>
      <c r="P75" s="57"/>
      <c r="Q75" s="58" t="s">
        <v>1998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77"/>
    </row>
    <row r="76" spans="1:36" s="28" customFormat="1" ht="19.5" customHeight="1" x14ac:dyDescent="0.25">
      <c r="A76" s="213">
        <v>56</v>
      </c>
      <c r="B76" s="214" t="s">
        <v>244</v>
      </c>
      <c r="C76" s="214" t="s">
        <v>246</v>
      </c>
      <c r="D76" s="214" t="s">
        <v>253</v>
      </c>
      <c r="E76" s="215" t="s">
        <v>103</v>
      </c>
      <c r="F76" s="461">
        <v>1</v>
      </c>
      <c r="G76" s="447">
        <v>1667872</v>
      </c>
      <c r="H76" s="448" t="s">
        <v>1813</v>
      </c>
      <c r="I76" s="462">
        <v>2</v>
      </c>
      <c r="J76" s="447">
        <v>1742339</v>
      </c>
      <c r="K76" s="448" t="s">
        <v>1808</v>
      </c>
      <c r="L76" s="658"/>
      <c r="M76" s="659"/>
      <c r="N76" s="659"/>
      <c r="O76" s="56"/>
      <c r="P76" s="57"/>
      <c r="Q76" s="58" t="s">
        <v>1998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77"/>
    </row>
    <row r="77" spans="1:36" s="28" customFormat="1" ht="19.5" customHeight="1" x14ac:dyDescent="0.25">
      <c r="A77" s="667"/>
      <c r="B77" s="668"/>
      <c r="C77" s="668"/>
      <c r="D77" s="668"/>
      <c r="E77" s="669"/>
      <c r="F77" s="463">
        <v>3</v>
      </c>
      <c r="G77" s="447">
        <v>1700860</v>
      </c>
      <c r="H77" s="448" t="s">
        <v>1805</v>
      </c>
      <c r="I77" s="464">
        <v>4</v>
      </c>
      <c r="J77" s="447">
        <v>1662582</v>
      </c>
      <c r="K77" s="448" t="s">
        <v>1814</v>
      </c>
      <c r="L77" s="449">
        <f>'Moors League'!O64</f>
        <v>5</v>
      </c>
      <c r="M77" s="424">
        <f>'Moors League'!P64</f>
        <v>22015</v>
      </c>
      <c r="N77" s="424">
        <f>'Moors League'!Q64</f>
        <v>2</v>
      </c>
      <c r="O77" s="56"/>
      <c r="P77" s="57"/>
      <c r="Q77" s="58" t="s">
        <v>1998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77"/>
    </row>
    <row r="78" spans="1:36" s="28" customFormat="1" ht="19.5" customHeight="1" x14ac:dyDescent="0.25">
      <c r="A78" s="213">
        <v>57</v>
      </c>
      <c r="B78" s="214" t="s">
        <v>243</v>
      </c>
      <c r="C78" s="214" t="s">
        <v>247</v>
      </c>
      <c r="D78" s="214" t="s">
        <v>254</v>
      </c>
      <c r="E78" s="215" t="s">
        <v>101</v>
      </c>
      <c r="F78" s="465" t="s">
        <v>256</v>
      </c>
      <c r="G78" s="447">
        <v>1833063</v>
      </c>
      <c r="H78" s="448" t="s">
        <v>1815</v>
      </c>
      <c r="I78" s="466" t="s">
        <v>258</v>
      </c>
      <c r="J78" s="447">
        <v>1790027</v>
      </c>
      <c r="K78" s="448" t="s">
        <v>1816</v>
      </c>
      <c r="L78" s="658"/>
      <c r="M78" s="659"/>
      <c r="N78" s="659"/>
      <c r="O78" s="56"/>
      <c r="P78" s="57"/>
      <c r="Q78" s="58" t="s">
        <v>1998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77"/>
    </row>
    <row r="79" spans="1:36" s="28" customFormat="1" ht="19.5" customHeight="1" x14ac:dyDescent="0.25">
      <c r="A79" s="667"/>
      <c r="B79" s="668"/>
      <c r="C79" s="668"/>
      <c r="D79" s="668"/>
      <c r="E79" s="669"/>
      <c r="F79" s="465" t="s">
        <v>257</v>
      </c>
      <c r="G79" s="447">
        <v>1766702</v>
      </c>
      <c r="H79" s="448" t="s">
        <v>1817</v>
      </c>
      <c r="I79" s="466" t="s">
        <v>259</v>
      </c>
      <c r="J79" s="447">
        <v>1813962</v>
      </c>
      <c r="K79" s="448" t="s">
        <v>1818</v>
      </c>
      <c r="L79" s="449">
        <f>'Moors League'!O65</f>
        <v>2</v>
      </c>
      <c r="M79" s="424">
        <f>'Moors League'!P65</f>
        <v>13261</v>
      </c>
      <c r="N79" s="424">
        <f>'Moors League'!Q65</f>
        <v>5</v>
      </c>
      <c r="O79" s="56"/>
      <c r="P79" s="57"/>
      <c r="Q79" s="58" t="s">
        <v>1998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77"/>
    </row>
    <row r="80" spans="1:36" s="28" customFormat="1" ht="19.5" customHeight="1" x14ac:dyDescent="0.25">
      <c r="A80" s="213">
        <v>58</v>
      </c>
      <c r="B80" s="214" t="s">
        <v>244</v>
      </c>
      <c r="C80" s="214" t="s">
        <v>247</v>
      </c>
      <c r="D80" s="214" t="s">
        <v>254</v>
      </c>
      <c r="E80" s="215" t="s">
        <v>101</v>
      </c>
      <c r="F80" s="461" t="s">
        <v>256</v>
      </c>
      <c r="G80" s="447" t="s">
        <v>1998</v>
      </c>
      <c r="H80" s="448"/>
      <c r="I80" s="466" t="s">
        <v>258</v>
      </c>
      <c r="J80" s="447" t="s">
        <v>1998</v>
      </c>
      <c r="K80" s="448"/>
      <c r="L80" s="658"/>
      <c r="M80" s="659"/>
      <c r="N80" s="659"/>
      <c r="O80" s="56"/>
      <c r="P80" s="57"/>
      <c r="Q80" s="58" t="s">
        <v>1998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77"/>
    </row>
    <row r="81" spans="1:36" s="28" customFormat="1" ht="19.5" customHeight="1" x14ac:dyDescent="0.25">
      <c r="A81" s="667"/>
      <c r="B81" s="668"/>
      <c r="C81" s="668"/>
      <c r="D81" s="668"/>
      <c r="E81" s="669"/>
      <c r="F81" s="465" t="s">
        <v>257</v>
      </c>
      <c r="G81" s="447" t="s">
        <v>1998</v>
      </c>
      <c r="H81" s="448"/>
      <c r="I81" s="466" t="s">
        <v>259</v>
      </c>
      <c r="J81" s="447" t="s">
        <v>1998</v>
      </c>
      <c r="K81" s="448"/>
      <c r="L81" s="449" t="str">
        <f>'Moors League'!O66</f>
        <v>DSQ</v>
      </c>
      <c r="M81" s="424" t="str">
        <f>'Moors League'!P66</f>
        <v>DNS</v>
      </c>
      <c r="N81" s="424">
        <f>'Moors League'!Q66</f>
        <v>0</v>
      </c>
      <c r="O81" s="56"/>
      <c r="P81" s="57"/>
      <c r="Q81" s="58" t="s">
        <v>1998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77"/>
    </row>
    <row r="82" spans="1:36" s="28" customFormat="1" ht="19.5" customHeight="1" x14ac:dyDescent="0.25">
      <c r="A82" s="213">
        <v>59</v>
      </c>
      <c r="B82" s="214" t="s">
        <v>243</v>
      </c>
      <c r="C82" s="214" t="s">
        <v>245</v>
      </c>
      <c r="D82" s="214" t="s">
        <v>253</v>
      </c>
      <c r="E82" s="215" t="s">
        <v>103</v>
      </c>
      <c r="F82" s="459">
        <v>1</v>
      </c>
      <c r="G82" s="447">
        <v>1734730</v>
      </c>
      <c r="H82" s="448" t="s">
        <v>1790</v>
      </c>
      <c r="I82" s="460">
        <v>2</v>
      </c>
      <c r="J82" s="447">
        <v>1670376</v>
      </c>
      <c r="K82" s="448" t="s">
        <v>1810</v>
      </c>
      <c r="L82" s="658"/>
      <c r="M82" s="659"/>
      <c r="N82" s="659"/>
      <c r="O82" s="56"/>
      <c r="P82" s="57"/>
      <c r="Q82" s="58" t="s">
        <v>1998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77"/>
    </row>
    <row r="83" spans="1:36" s="28" customFormat="1" ht="19.5" customHeight="1" x14ac:dyDescent="0.25">
      <c r="A83" s="667"/>
      <c r="B83" s="668"/>
      <c r="C83" s="668"/>
      <c r="D83" s="668"/>
      <c r="E83" s="669"/>
      <c r="F83" s="459">
        <v>3</v>
      </c>
      <c r="G83" s="447">
        <v>1521403</v>
      </c>
      <c r="H83" s="448" t="s">
        <v>1819</v>
      </c>
      <c r="I83" s="460">
        <v>4</v>
      </c>
      <c r="J83" s="447">
        <v>1636612</v>
      </c>
      <c r="K83" s="448" t="s">
        <v>1820</v>
      </c>
      <c r="L83" s="449">
        <f>'Moors League'!O67</f>
        <v>3</v>
      </c>
      <c r="M83" s="424">
        <f>'Moors League'!P67</f>
        <v>21661</v>
      </c>
      <c r="N83" s="424">
        <f>'Moors League'!Q67</f>
        <v>4</v>
      </c>
      <c r="O83" s="56"/>
      <c r="P83" s="57"/>
      <c r="Q83" s="58" t="s">
        <v>1998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77"/>
    </row>
    <row r="84" spans="1:36" s="28" customFormat="1" ht="19.5" customHeight="1" x14ac:dyDescent="0.25">
      <c r="A84" s="213">
        <v>60</v>
      </c>
      <c r="B84" s="214" t="s">
        <v>244</v>
      </c>
      <c r="C84" s="214" t="s">
        <v>245</v>
      </c>
      <c r="D84" s="214" t="s">
        <v>253</v>
      </c>
      <c r="E84" s="215" t="s">
        <v>103</v>
      </c>
      <c r="F84" s="461">
        <v>1</v>
      </c>
      <c r="G84" s="447">
        <v>1423405</v>
      </c>
      <c r="H84" s="448" t="s">
        <v>1793</v>
      </c>
      <c r="I84" s="462">
        <v>2</v>
      </c>
      <c r="J84" s="447">
        <v>1692330</v>
      </c>
      <c r="K84" s="448" t="s">
        <v>1791</v>
      </c>
      <c r="L84" s="658"/>
      <c r="M84" s="659"/>
      <c r="N84" s="659"/>
      <c r="O84" s="56"/>
      <c r="P84" s="57"/>
      <c r="Q84" s="58" t="s">
        <v>1998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77"/>
    </row>
    <row r="85" spans="1:36" s="28" customFormat="1" ht="19.5" customHeight="1" x14ac:dyDescent="0.25">
      <c r="A85" s="667"/>
      <c r="B85" s="668"/>
      <c r="C85" s="668"/>
      <c r="D85" s="668"/>
      <c r="E85" s="669"/>
      <c r="F85" s="463">
        <v>3</v>
      </c>
      <c r="G85" s="447">
        <v>1662582</v>
      </c>
      <c r="H85" s="448" t="s">
        <v>1814</v>
      </c>
      <c r="I85" s="464">
        <v>4</v>
      </c>
      <c r="J85" s="447">
        <v>1766693</v>
      </c>
      <c r="K85" s="448" t="s">
        <v>1797</v>
      </c>
      <c r="L85" s="449">
        <f>'Moors League'!O68</f>
        <v>2</v>
      </c>
      <c r="M85" s="424">
        <f>'Moors League'!P68</f>
        <v>15863</v>
      </c>
      <c r="N85" s="424">
        <f>'Moors League'!Q68</f>
        <v>5</v>
      </c>
      <c r="O85" s="56"/>
      <c r="P85" s="57"/>
      <c r="Q85" s="58" t="s">
        <v>1998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77"/>
    </row>
    <row r="86" spans="1:36" s="28" customFormat="1" ht="19.5" customHeight="1" x14ac:dyDescent="0.25">
      <c r="A86" s="213">
        <v>61</v>
      </c>
      <c r="B86" s="670" t="s">
        <v>115</v>
      </c>
      <c r="C86" s="671"/>
      <c r="D86" s="214"/>
      <c r="E86" s="215" t="s">
        <v>255</v>
      </c>
      <c r="F86" s="467">
        <v>1</v>
      </c>
      <c r="G86" s="447">
        <v>1669094</v>
      </c>
      <c r="H86" s="448" t="s">
        <v>1794</v>
      </c>
      <c r="I86" s="462">
        <v>2</v>
      </c>
      <c r="J86" s="447">
        <v>1857373</v>
      </c>
      <c r="K86" s="448" t="s">
        <v>1795</v>
      </c>
      <c r="L86" s="660"/>
      <c r="M86" s="661"/>
      <c r="N86" s="661"/>
      <c r="O86" s="56"/>
      <c r="P86" s="57"/>
      <c r="Q86" s="58" t="s">
        <v>1998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77"/>
    </row>
    <row r="87" spans="1:36" s="28" customFormat="1" ht="19.5" customHeight="1" x14ac:dyDescent="0.25">
      <c r="A87" s="672" t="s">
        <v>1749</v>
      </c>
      <c r="B87" s="673"/>
      <c r="C87" s="673"/>
      <c r="D87" s="673"/>
      <c r="E87" s="674"/>
      <c r="F87" s="468">
        <v>3</v>
      </c>
      <c r="G87" s="447">
        <v>1734730</v>
      </c>
      <c r="H87" s="448" t="s">
        <v>1790</v>
      </c>
      <c r="I87" s="180">
        <v>4</v>
      </c>
      <c r="J87" s="447">
        <v>1766693</v>
      </c>
      <c r="K87" s="448" t="s">
        <v>1797</v>
      </c>
      <c r="L87" s="556"/>
      <c r="M87" s="557"/>
      <c r="N87" s="557"/>
      <c r="O87" s="56"/>
      <c r="P87" s="57"/>
      <c r="Q87" s="58" t="s">
        <v>1998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77"/>
    </row>
    <row r="88" spans="1:36" s="28" customFormat="1" ht="19.5" customHeight="1" x14ac:dyDescent="0.25">
      <c r="A88" s="563"/>
      <c r="B88" s="564"/>
      <c r="C88" s="564"/>
      <c r="D88" s="564"/>
      <c r="E88" s="565"/>
      <c r="F88" s="468">
        <v>5</v>
      </c>
      <c r="G88" s="447">
        <v>1423408</v>
      </c>
      <c r="H88" s="448" t="s">
        <v>1792</v>
      </c>
      <c r="I88" s="181">
        <v>6</v>
      </c>
      <c r="J88" s="447">
        <v>1667872</v>
      </c>
      <c r="K88" s="448" t="s">
        <v>1813</v>
      </c>
      <c r="L88" s="556"/>
      <c r="M88" s="557"/>
      <c r="N88" s="557"/>
      <c r="O88" s="56"/>
      <c r="P88" s="57"/>
      <c r="Q88" s="58" t="s">
        <v>1998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77"/>
    </row>
    <row r="89" spans="1:36" s="28" customFormat="1" ht="19.5" customHeight="1" x14ac:dyDescent="0.25">
      <c r="A89" s="563"/>
      <c r="B89" s="564"/>
      <c r="C89" s="564"/>
      <c r="D89" s="564"/>
      <c r="E89" s="565"/>
      <c r="F89" s="468">
        <v>7</v>
      </c>
      <c r="G89" s="447">
        <v>1636612</v>
      </c>
      <c r="H89" s="448" t="s">
        <v>1820</v>
      </c>
      <c r="I89" s="180">
        <v>8</v>
      </c>
      <c r="J89" s="447">
        <v>1423405</v>
      </c>
      <c r="K89" s="448" t="s">
        <v>1793</v>
      </c>
      <c r="L89" s="558"/>
      <c r="M89" s="559"/>
      <c r="N89" s="559"/>
      <c r="O89" s="56"/>
      <c r="P89" s="57"/>
      <c r="Q89" s="58" t="s">
        <v>1998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77"/>
    </row>
    <row r="90" spans="1:36" s="28" customFormat="1" ht="19.5" customHeight="1" thickBot="1" x14ac:dyDescent="0.3">
      <c r="A90" s="566"/>
      <c r="B90" s="567"/>
      <c r="C90" s="567"/>
      <c r="D90" s="567"/>
      <c r="E90" s="568"/>
      <c r="F90" s="468">
        <v>9</v>
      </c>
      <c r="G90" s="447">
        <v>1510872</v>
      </c>
      <c r="H90" s="448" t="s">
        <v>1788</v>
      </c>
      <c r="I90" s="198">
        <v>10</v>
      </c>
      <c r="J90" s="447">
        <v>1140890</v>
      </c>
      <c r="K90" s="448" t="s">
        <v>1801</v>
      </c>
      <c r="L90" s="449">
        <f>'Moors League'!O69</f>
        <v>1</v>
      </c>
      <c r="M90" s="424">
        <f>'Moors League'!P69</f>
        <v>43316</v>
      </c>
      <c r="N90" s="424">
        <f>'Moors League'!Q69</f>
        <v>6</v>
      </c>
      <c r="O90" s="56"/>
      <c r="P90" s="57"/>
      <c r="Q90" s="58" t="s">
        <v>1998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77"/>
    </row>
    <row r="91" spans="1:36" ht="24.75" customHeight="1" thickBot="1" x14ac:dyDescent="0.3">
      <c r="A91" s="18"/>
      <c r="B91" s="1"/>
      <c r="C91" s="1"/>
      <c r="D91" s="1"/>
      <c r="E91" s="1"/>
      <c r="F91" s="18"/>
      <c r="G91" s="151"/>
      <c r="H91" s="18"/>
      <c r="I91" s="549" t="s">
        <v>260</v>
      </c>
      <c r="J91" s="589"/>
      <c r="K91" s="550"/>
      <c r="L91" s="551"/>
      <c r="M91" s="552">
        <f>SUM(N6:N90)</f>
        <v>263</v>
      </c>
      <c r="N91" s="553"/>
      <c r="O91" s="142"/>
      <c r="Q91" s="25"/>
    </row>
    <row r="92" spans="1:36" x14ac:dyDescent="0.25">
      <c r="A92" s="18"/>
      <c r="B92" s="1"/>
      <c r="C92" s="1"/>
      <c r="D92" s="1"/>
      <c r="E92" s="1"/>
      <c r="F92" s="18"/>
      <c r="G92" s="151"/>
      <c r="H92" s="18"/>
      <c r="I92" s="15"/>
      <c r="J92" s="17"/>
      <c r="K92" s="15"/>
      <c r="L92" s="16"/>
      <c r="M92" s="16"/>
      <c r="N92" s="17"/>
      <c r="O92" s="141"/>
      <c r="Q92" s="25"/>
    </row>
    <row r="93" spans="1:36" x14ac:dyDescent="0.25">
      <c r="A93" s="18"/>
      <c r="B93" s="1"/>
      <c r="C93" s="1"/>
      <c r="D93" s="1"/>
      <c r="E93" s="1"/>
      <c r="F93" s="18"/>
      <c r="G93" s="151"/>
      <c r="H93" s="18"/>
      <c r="I93" s="15"/>
      <c r="J93" s="17"/>
      <c r="K93" s="15"/>
      <c r="L93" s="16"/>
      <c r="M93" s="16"/>
      <c r="N93" s="17"/>
      <c r="O93" s="141"/>
      <c r="Q93" s="25"/>
    </row>
    <row r="94" spans="1:36" x14ac:dyDescent="0.25">
      <c r="A94" s="18"/>
      <c r="B94" s="1"/>
      <c r="C94" s="1"/>
      <c r="D94" s="1"/>
      <c r="E94" s="1"/>
      <c r="F94" s="18"/>
      <c r="G94" s="151"/>
      <c r="H94" s="18"/>
      <c r="I94" s="15"/>
      <c r="J94" s="17"/>
      <c r="K94" s="15"/>
      <c r="L94" s="16"/>
      <c r="M94" s="16"/>
      <c r="N94" s="17"/>
      <c r="O94" s="141"/>
      <c r="Q94" s="25"/>
    </row>
    <row r="95" spans="1:36" ht="15" customHeight="1" x14ac:dyDescent="0.25">
      <c r="A95" s="18"/>
      <c r="B95" s="1"/>
      <c r="C95" s="1"/>
      <c r="D95" s="1"/>
      <c r="E95" s="1"/>
      <c r="F95" s="18"/>
      <c r="G95" s="151"/>
      <c r="H95" s="18"/>
      <c r="I95" s="15"/>
      <c r="J95" s="17"/>
      <c r="K95" s="15"/>
      <c r="L95" s="16"/>
      <c r="M95" s="16"/>
      <c r="N95" s="17"/>
      <c r="O95" s="141"/>
      <c r="Q95" s="25"/>
    </row>
    <row r="96" spans="1:36" ht="15" customHeight="1" x14ac:dyDescent="0.25">
      <c r="A96" s="18"/>
      <c r="B96" s="1"/>
      <c r="C96" s="1"/>
      <c r="D96" s="1"/>
      <c r="E96" s="1"/>
      <c r="F96" s="18"/>
      <c r="G96" s="151"/>
      <c r="H96" s="18"/>
      <c r="I96" s="15"/>
      <c r="J96" s="17"/>
      <c r="K96" s="15"/>
      <c r="L96" s="16"/>
      <c r="M96" s="16"/>
      <c r="N96" s="17"/>
      <c r="O96" s="141"/>
      <c r="Q96" s="25"/>
    </row>
    <row r="97" spans="1:17" ht="15" customHeight="1" x14ac:dyDescent="0.25">
      <c r="A97" s="18"/>
      <c r="B97" s="1"/>
      <c r="C97" s="1"/>
      <c r="D97" s="1"/>
      <c r="E97" s="1"/>
      <c r="F97" s="18"/>
      <c r="G97" s="151"/>
      <c r="H97" s="18"/>
      <c r="I97" s="15"/>
      <c r="J97" s="17"/>
      <c r="K97" s="15"/>
      <c r="L97" s="16"/>
      <c r="M97" s="16"/>
      <c r="N97" s="17"/>
      <c r="O97" s="141"/>
      <c r="Q97" s="25"/>
    </row>
    <row r="98" spans="1:17" x14ac:dyDescent="0.25">
      <c r="A98" s="18"/>
      <c r="B98" s="1"/>
      <c r="C98" s="1"/>
      <c r="D98" s="1"/>
      <c r="E98" s="1"/>
      <c r="F98" s="18"/>
      <c r="G98" s="151"/>
      <c r="H98" s="18"/>
      <c r="I98" s="15"/>
      <c r="J98" s="17"/>
      <c r="K98" s="15"/>
      <c r="L98" s="16"/>
      <c r="M98" s="16"/>
      <c r="N98" s="17"/>
      <c r="O98" s="141"/>
      <c r="Q98" s="25"/>
    </row>
    <row r="99" spans="1:17" x14ac:dyDescent="0.25">
      <c r="A99" s="18"/>
      <c r="B99" s="1"/>
      <c r="C99" s="1"/>
      <c r="D99" s="1"/>
      <c r="E99" s="1"/>
      <c r="F99" s="18"/>
      <c r="G99" s="151"/>
      <c r="H99" s="18"/>
      <c r="I99" s="15"/>
      <c r="J99" s="17"/>
      <c r="K99" s="15"/>
      <c r="L99" s="16"/>
      <c r="M99" s="16"/>
      <c r="N99" s="17"/>
      <c r="O99" s="141"/>
      <c r="Q99" s="25"/>
    </row>
    <row r="100" spans="1:17" x14ac:dyDescent="0.25">
      <c r="A100" s="18"/>
      <c r="B100" s="1"/>
      <c r="C100" s="1"/>
      <c r="D100" s="1"/>
      <c r="E100" s="1"/>
      <c r="F100" s="18"/>
      <c r="G100" s="151"/>
      <c r="H100" s="18"/>
      <c r="I100" s="15"/>
      <c r="J100" s="17"/>
      <c r="K100" s="15"/>
      <c r="L100" s="16"/>
      <c r="M100" s="16"/>
      <c r="N100" s="17"/>
      <c r="O100" s="141"/>
      <c r="Q100" s="25"/>
    </row>
    <row r="101" spans="1:17" x14ac:dyDescent="0.25">
      <c r="A101" s="18"/>
      <c r="B101" s="1"/>
      <c r="C101" s="1"/>
      <c r="D101" s="1"/>
      <c r="E101" s="1"/>
      <c r="F101" s="18"/>
      <c r="G101" s="151"/>
      <c r="H101" s="18"/>
      <c r="I101" s="15"/>
      <c r="J101" s="17"/>
      <c r="K101" s="15"/>
      <c r="L101" s="16"/>
      <c r="M101" s="16"/>
      <c r="N101" s="17"/>
      <c r="O101" s="141"/>
      <c r="Q101" s="25"/>
    </row>
    <row r="102" spans="1:17" x14ac:dyDescent="0.25">
      <c r="A102" s="18"/>
      <c r="B102" s="1"/>
      <c r="C102" s="1"/>
      <c r="D102" s="1"/>
      <c r="E102" s="1"/>
      <c r="F102" s="18"/>
      <c r="G102" s="151"/>
      <c r="H102" s="18"/>
      <c r="I102" s="15"/>
      <c r="J102" s="17"/>
      <c r="K102" s="15"/>
      <c r="L102" s="16"/>
      <c r="M102" s="16"/>
      <c r="N102" s="17"/>
      <c r="O102" s="141"/>
      <c r="Q102" s="25"/>
    </row>
    <row r="103" spans="1:17" x14ac:dyDescent="0.25">
      <c r="A103" s="18"/>
      <c r="B103" s="1"/>
      <c r="C103" s="1"/>
      <c r="D103" s="1"/>
      <c r="E103" s="1"/>
      <c r="F103" s="18"/>
      <c r="G103" s="151"/>
      <c r="H103" s="18"/>
      <c r="I103" s="15"/>
      <c r="J103" s="17"/>
      <c r="K103" s="15"/>
      <c r="L103" s="16"/>
      <c r="M103" s="16"/>
      <c r="N103" s="17"/>
      <c r="O103" s="141"/>
      <c r="Q103" s="25"/>
    </row>
    <row r="104" spans="1:17" x14ac:dyDescent="0.25">
      <c r="A104" s="18"/>
      <c r="B104" s="1"/>
      <c r="C104" s="1"/>
      <c r="D104" s="1"/>
      <c r="E104" s="1"/>
      <c r="F104" s="18"/>
      <c r="G104" s="151"/>
      <c r="H104" s="18"/>
      <c r="I104" s="15"/>
      <c r="J104" s="17"/>
      <c r="K104" s="15"/>
      <c r="L104" s="16"/>
      <c r="M104" s="16"/>
      <c r="N104" s="17"/>
      <c r="O104" s="141"/>
      <c r="Q104" s="25"/>
    </row>
    <row r="105" spans="1:17" x14ac:dyDescent="0.25">
      <c r="A105" s="18"/>
      <c r="B105" s="1"/>
      <c r="C105" s="1"/>
      <c r="D105" s="1"/>
      <c r="E105" s="1"/>
      <c r="F105" s="18"/>
      <c r="G105" s="151"/>
      <c r="H105" s="18"/>
      <c r="I105" s="15"/>
      <c r="J105" s="17"/>
      <c r="K105" s="15"/>
      <c r="L105" s="16"/>
      <c r="M105" s="16"/>
      <c r="N105" s="17"/>
      <c r="O105" s="141"/>
      <c r="Q105" s="25"/>
    </row>
    <row r="106" spans="1:17" x14ac:dyDescent="0.25">
      <c r="A106" s="18"/>
      <c r="B106" s="1"/>
      <c r="C106" s="1"/>
      <c r="D106" s="1"/>
      <c r="E106" s="1"/>
      <c r="F106" s="18"/>
      <c r="G106" s="151"/>
      <c r="H106" s="18"/>
      <c r="I106" s="15"/>
      <c r="J106" s="17"/>
      <c r="K106" s="15"/>
      <c r="L106" s="16"/>
      <c r="M106" s="16"/>
      <c r="N106" s="17"/>
      <c r="O106" s="141"/>
      <c r="Q106" s="25"/>
    </row>
    <row r="107" spans="1:17" x14ac:dyDescent="0.25">
      <c r="A107" s="18"/>
      <c r="B107" s="1"/>
      <c r="C107" s="1"/>
      <c r="D107" s="1"/>
      <c r="E107" s="1"/>
      <c r="F107" s="18"/>
      <c r="G107" s="151"/>
      <c r="H107" s="18"/>
      <c r="I107" s="15"/>
      <c r="J107" s="17"/>
      <c r="K107" s="15"/>
      <c r="L107" s="16"/>
      <c r="M107" s="16"/>
      <c r="N107" s="17"/>
      <c r="O107" s="141"/>
      <c r="Q107" s="25"/>
    </row>
    <row r="108" spans="1:17" x14ac:dyDescent="0.25">
      <c r="A108" s="18"/>
      <c r="B108" s="1"/>
      <c r="C108" s="1"/>
      <c r="D108" s="1"/>
      <c r="E108" s="1"/>
      <c r="F108" s="18"/>
      <c r="G108" s="151"/>
      <c r="H108" s="18"/>
      <c r="I108" s="15"/>
      <c r="J108" s="17"/>
      <c r="K108" s="15"/>
      <c r="L108" s="16"/>
      <c r="M108" s="16"/>
      <c r="N108" s="17"/>
      <c r="O108" s="141"/>
      <c r="Q108" s="25"/>
    </row>
    <row r="109" spans="1:17" x14ac:dyDescent="0.25">
      <c r="A109" s="18"/>
      <c r="B109" s="1"/>
      <c r="C109" s="1"/>
      <c r="D109" s="1"/>
      <c r="E109" s="1"/>
      <c r="F109" s="18"/>
      <c r="G109" s="151"/>
      <c r="H109" s="18"/>
      <c r="I109" s="15"/>
      <c r="J109" s="17"/>
      <c r="K109" s="15"/>
      <c r="L109" s="16"/>
      <c r="M109" s="16"/>
      <c r="N109" s="17"/>
      <c r="O109" s="141"/>
      <c r="Q109" s="25"/>
    </row>
    <row r="110" spans="1:17" x14ac:dyDescent="0.25">
      <c r="A110" s="18"/>
      <c r="B110" s="1"/>
      <c r="C110" s="1"/>
      <c r="D110" s="1"/>
      <c r="E110" s="1"/>
      <c r="F110" s="18"/>
      <c r="G110" s="151"/>
      <c r="H110" s="18"/>
      <c r="I110" s="15"/>
      <c r="J110" s="17"/>
      <c r="K110" s="15"/>
      <c r="L110" s="16"/>
      <c r="M110" s="16"/>
      <c r="N110" s="17"/>
      <c r="O110" s="141"/>
      <c r="Q110" s="25"/>
    </row>
    <row r="111" spans="1:17" x14ac:dyDescent="0.25">
      <c r="A111" s="18"/>
      <c r="B111" s="1"/>
      <c r="C111" s="1"/>
      <c r="D111" s="1"/>
      <c r="E111" s="1"/>
      <c r="F111" s="18"/>
      <c r="G111" s="151"/>
      <c r="H111" s="18"/>
      <c r="I111" s="15"/>
      <c r="J111" s="17"/>
      <c r="K111" s="15"/>
      <c r="L111" s="16"/>
      <c r="M111" s="16"/>
      <c r="N111" s="17"/>
      <c r="O111" s="141"/>
      <c r="Q111" s="25"/>
    </row>
    <row r="112" spans="1:17" x14ac:dyDescent="0.25">
      <c r="A112" s="18"/>
      <c r="B112" s="1"/>
      <c r="C112" s="1"/>
      <c r="D112" s="1"/>
      <c r="E112" s="1"/>
      <c r="F112" s="18"/>
      <c r="G112" s="151"/>
      <c r="H112" s="18"/>
      <c r="I112" s="15"/>
      <c r="J112" s="17"/>
      <c r="K112" s="15"/>
      <c r="L112" s="16"/>
      <c r="M112" s="16"/>
      <c r="N112" s="17"/>
      <c r="O112" s="141"/>
      <c r="Q112" s="25"/>
    </row>
    <row r="113" spans="1:17" x14ac:dyDescent="0.25">
      <c r="A113" s="18"/>
      <c r="B113" s="1"/>
      <c r="C113" s="1"/>
      <c r="D113" s="1"/>
      <c r="E113" s="1"/>
      <c r="F113" s="18"/>
      <c r="G113" s="151"/>
      <c r="H113" s="18"/>
      <c r="I113" s="15"/>
      <c r="J113" s="17"/>
      <c r="K113" s="15"/>
      <c r="L113" s="16"/>
      <c r="M113" s="16"/>
      <c r="N113" s="17"/>
      <c r="O113" s="141"/>
      <c r="Q113" s="25"/>
    </row>
    <row r="114" spans="1:17" x14ac:dyDescent="0.25">
      <c r="A114" s="18"/>
      <c r="B114" s="1"/>
      <c r="C114" s="1"/>
      <c r="D114" s="1"/>
      <c r="E114" s="1"/>
      <c r="F114" s="18"/>
      <c r="G114" s="151"/>
      <c r="H114" s="18"/>
      <c r="I114" s="15"/>
      <c r="J114" s="17"/>
      <c r="K114" s="15"/>
      <c r="L114" s="16"/>
      <c r="M114" s="16"/>
      <c r="N114" s="17"/>
      <c r="O114" s="141"/>
      <c r="Q114" s="25"/>
    </row>
    <row r="115" spans="1:17" x14ac:dyDescent="0.25">
      <c r="A115" s="18"/>
      <c r="B115" s="1"/>
      <c r="C115" s="1"/>
      <c r="D115" s="1"/>
      <c r="E115" s="1"/>
      <c r="F115" s="18"/>
      <c r="G115" s="151"/>
      <c r="H115" s="18"/>
      <c r="I115" s="15"/>
      <c r="J115" s="17"/>
      <c r="K115" s="15"/>
      <c r="L115" s="16"/>
      <c r="M115" s="16"/>
      <c r="N115" s="17"/>
      <c r="O115" s="141"/>
      <c r="Q115" s="25"/>
    </row>
    <row r="116" spans="1:17" x14ac:dyDescent="0.25">
      <c r="A116" s="18"/>
      <c r="B116" s="1"/>
      <c r="C116" s="1"/>
      <c r="D116" s="1"/>
      <c r="E116" s="1"/>
      <c r="F116" s="18"/>
      <c r="G116" s="151"/>
      <c r="H116" s="18"/>
      <c r="I116" s="15"/>
      <c r="J116" s="17"/>
      <c r="K116" s="15"/>
      <c r="L116" s="16"/>
      <c r="M116" s="16"/>
      <c r="N116" s="17"/>
      <c r="O116" s="141"/>
      <c r="Q116" s="25"/>
    </row>
    <row r="117" spans="1:17" x14ac:dyDescent="0.25">
      <c r="A117" s="18"/>
      <c r="B117" s="1"/>
      <c r="C117" s="1"/>
      <c r="D117" s="1"/>
      <c r="E117" s="1"/>
      <c r="F117" s="18"/>
      <c r="G117" s="151"/>
      <c r="H117" s="18"/>
      <c r="I117" s="15"/>
      <c r="J117" s="17"/>
      <c r="K117" s="15"/>
      <c r="L117" s="16"/>
      <c r="M117" s="16"/>
      <c r="N117" s="17"/>
      <c r="O117" s="141"/>
      <c r="Q117" s="25"/>
    </row>
    <row r="118" spans="1:17" x14ac:dyDescent="0.25">
      <c r="A118" s="18"/>
      <c r="B118" s="1"/>
      <c r="C118" s="1"/>
      <c r="D118" s="1"/>
      <c r="E118" s="1"/>
      <c r="F118" s="18"/>
      <c r="G118" s="151"/>
      <c r="H118" s="18"/>
      <c r="I118" s="15"/>
      <c r="J118" s="17"/>
      <c r="K118" s="15"/>
      <c r="L118" s="16"/>
      <c r="M118" s="16"/>
      <c r="N118" s="17"/>
      <c r="O118" s="141"/>
      <c r="Q118" s="25"/>
    </row>
    <row r="119" spans="1:17" x14ac:dyDescent="0.25">
      <c r="A119" s="18"/>
      <c r="B119" s="1"/>
      <c r="C119" s="1"/>
      <c r="D119" s="1"/>
      <c r="E119" s="1"/>
      <c r="F119" s="18"/>
      <c r="G119" s="151"/>
      <c r="H119" s="18"/>
      <c r="I119" s="15"/>
      <c r="J119" s="17"/>
      <c r="K119" s="15"/>
      <c r="L119" s="16"/>
      <c r="M119" s="16"/>
      <c r="N119" s="17"/>
      <c r="O119" s="141"/>
      <c r="Q119" s="25"/>
    </row>
    <row r="120" spans="1:17" x14ac:dyDescent="0.25">
      <c r="A120" s="18"/>
      <c r="B120" s="1"/>
      <c r="C120" s="1"/>
      <c r="D120" s="1"/>
      <c r="E120" s="1"/>
      <c r="F120" s="18"/>
      <c r="G120" s="151"/>
      <c r="H120" s="18"/>
      <c r="I120" s="15"/>
      <c r="J120" s="17"/>
      <c r="K120" s="15"/>
      <c r="L120" s="16"/>
      <c r="M120" s="16"/>
      <c r="N120" s="17"/>
      <c r="O120" s="141"/>
      <c r="Q120" s="25"/>
    </row>
    <row r="121" spans="1:17" x14ac:dyDescent="0.25">
      <c r="A121" s="18"/>
      <c r="B121" s="1"/>
      <c r="C121" s="1"/>
      <c r="D121" s="1"/>
      <c r="E121" s="1"/>
      <c r="F121" s="18"/>
      <c r="G121" s="151"/>
      <c r="H121" s="18"/>
      <c r="I121" s="15"/>
      <c r="J121" s="17"/>
      <c r="K121" s="15"/>
      <c r="L121" s="16"/>
      <c r="M121" s="16"/>
      <c r="N121" s="17"/>
      <c r="O121" s="141"/>
      <c r="Q121" s="25"/>
    </row>
    <row r="122" spans="1:17" x14ac:dyDescent="0.25">
      <c r="A122" s="18"/>
      <c r="B122" s="1"/>
      <c r="C122" s="1"/>
      <c r="D122" s="1"/>
      <c r="E122" s="1"/>
      <c r="F122" s="18"/>
      <c r="G122" s="151"/>
      <c r="H122" s="18"/>
      <c r="I122" s="15"/>
      <c r="J122" s="17"/>
      <c r="K122" s="15"/>
      <c r="L122" s="16"/>
      <c r="M122" s="16"/>
      <c r="N122" s="17"/>
      <c r="O122" s="141"/>
      <c r="Q122" s="25"/>
    </row>
    <row r="123" spans="1:17" x14ac:dyDescent="0.25">
      <c r="A123" s="18"/>
      <c r="B123" s="1"/>
      <c r="C123" s="1"/>
      <c r="D123" s="1"/>
      <c r="E123" s="1"/>
      <c r="F123" s="18"/>
      <c r="G123" s="151"/>
      <c r="H123" s="18"/>
      <c r="I123" s="15"/>
      <c r="J123" s="17"/>
      <c r="K123" s="15"/>
      <c r="L123" s="16"/>
      <c r="M123" s="16"/>
      <c r="N123" s="17"/>
      <c r="O123" s="141"/>
      <c r="Q123" s="25"/>
    </row>
    <row r="124" spans="1:17" x14ac:dyDescent="0.25">
      <c r="A124" s="18"/>
      <c r="B124" s="1"/>
      <c r="C124" s="1"/>
      <c r="D124" s="1"/>
      <c r="E124" s="1"/>
      <c r="F124" s="18"/>
      <c r="G124" s="151"/>
      <c r="H124" s="18"/>
      <c r="I124" s="15"/>
      <c r="J124" s="17"/>
      <c r="K124" s="15"/>
      <c r="L124" s="16"/>
      <c r="M124" s="16"/>
      <c r="N124" s="17"/>
      <c r="O124" s="141"/>
      <c r="Q124" s="25"/>
    </row>
    <row r="125" spans="1:17" x14ac:dyDescent="0.25">
      <c r="A125" s="18"/>
      <c r="B125" s="1"/>
      <c r="C125" s="1"/>
      <c r="D125" s="1"/>
      <c r="E125" s="1"/>
      <c r="F125" s="18"/>
      <c r="G125" s="151"/>
      <c r="H125" s="18"/>
      <c r="I125" s="15"/>
      <c r="J125" s="17"/>
      <c r="K125" s="15"/>
      <c r="L125" s="16"/>
      <c r="M125" s="16"/>
      <c r="N125" s="17"/>
      <c r="O125" s="141"/>
      <c r="Q125" s="25"/>
    </row>
    <row r="126" spans="1:17" x14ac:dyDescent="0.25">
      <c r="A126" s="18"/>
      <c r="B126" s="1"/>
      <c r="C126" s="1"/>
      <c r="D126" s="1"/>
      <c r="E126" s="1"/>
      <c r="F126" s="18"/>
      <c r="G126" s="151"/>
      <c r="H126" s="18"/>
      <c r="I126" s="15"/>
      <c r="J126" s="17"/>
      <c r="K126" s="15"/>
      <c r="L126" s="16"/>
      <c r="M126" s="16"/>
      <c r="N126" s="17"/>
      <c r="O126" s="141"/>
      <c r="Q126" s="25"/>
    </row>
    <row r="127" spans="1:17" x14ac:dyDescent="0.25">
      <c r="A127" s="18"/>
      <c r="B127" s="1"/>
      <c r="C127" s="1"/>
      <c r="D127" s="1"/>
      <c r="E127" s="1"/>
      <c r="F127" s="18"/>
      <c r="G127" s="151"/>
      <c r="H127" s="18"/>
      <c r="I127" s="15"/>
      <c r="J127" s="17"/>
      <c r="K127" s="15"/>
      <c r="L127" s="16"/>
      <c r="M127" s="16"/>
      <c r="N127" s="17"/>
      <c r="O127" s="141"/>
      <c r="Q127" s="25"/>
    </row>
    <row r="128" spans="1:17" x14ac:dyDescent="0.25">
      <c r="A128" s="18"/>
      <c r="B128" s="1"/>
      <c r="C128" s="1"/>
      <c r="D128" s="1"/>
      <c r="E128" s="1"/>
      <c r="F128" s="18"/>
      <c r="G128" s="151"/>
      <c r="H128" s="18"/>
      <c r="I128" s="15"/>
      <c r="J128" s="17"/>
      <c r="K128" s="15"/>
      <c r="L128" s="16"/>
      <c r="M128" s="16"/>
      <c r="N128" s="17"/>
      <c r="O128" s="141"/>
      <c r="Q128" s="25"/>
    </row>
    <row r="129" spans="1:17" x14ac:dyDescent="0.25">
      <c r="A129" s="18"/>
      <c r="B129" s="1"/>
      <c r="C129" s="1"/>
      <c r="D129" s="1"/>
      <c r="E129" s="1"/>
      <c r="F129" s="18"/>
      <c r="G129" s="151"/>
      <c r="H129" s="18"/>
      <c r="I129" s="15"/>
      <c r="J129" s="17"/>
      <c r="K129" s="15"/>
      <c r="L129" s="16"/>
      <c r="M129" s="16"/>
      <c r="N129" s="17"/>
      <c r="O129" s="141"/>
      <c r="Q129" s="25"/>
    </row>
    <row r="130" spans="1:17" x14ac:dyDescent="0.25">
      <c r="A130" s="18"/>
      <c r="B130" s="1"/>
      <c r="C130" s="1"/>
      <c r="D130" s="1"/>
      <c r="E130" s="1"/>
      <c r="F130" s="18"/>
      <c r="G130" s="151"/>
      <c r="H130" s="18"/>
      <c r="I130" s="15"/>
      <c r="J130" s="17"/>
      <c r="K130" s="15"/>
      <c r="L130" s="16"/>
      <c r="M130" s="16"/>
      <c r="N130" s="17"/>
      <c r="O130" s="141"/>
      <c r="Q130" s="25"/>
    </row>
    <row r="131" spans="1:17" x14ac:dyDescent="0.25">
      <c r="A131" s="18"/>
      <c r="B131" s="1"/>
      <c r="C131" s="1"/>
      <c r="D131" s="1"/>
      <c r="E131" s="1"/>
      <c r="F131" s="18"/>
      <c r="G131" s="151"/>
      <c r="H131" s="18"/>
      <c r="I131" s="15"/>
      <c r="J131" s="17"/>
      <c r="K131" s="15"/>
      <c r="L131" s="16"/>
      <c r="M131" s="16"/>
      <c r="N131" s="17"/>
      <c r="O131" s="141"/>
      <c r="Q131" s="25"/>
    </row>
    <row r="132" spans="1:17" x14ac:dyDescent="0.25">
      <c r="A132" s="18"/>
      <c r="B132" s="1"/>
      <c r="C132" s="1"/>
      <c r="D132" s="1"/>
      <c r="E132" s="1"/>
      <c r="F132" s="18"/>
      <c r="G132" s="151"/>
      <c r="H132" s="18"/>
      <c r="I132" s="15"/>
      <c r="J132" s="17"/>
      <c r="K132" s="15"/>
      <c r="L132" s="16"/>
      <c r="M132" s="16"/>
      <c r="N132" s="17"/>
      <c r="O132" s="141"/>
      <c r="Q132" s="25"/>
    </row>
    <row r="133" spans="1:17" x14ac:dyDescent="0.25">
      <c r="A133" s="18"/>
      <c r="B133" s="1"/>
      <c r="C133" s="1"/>
      <c r="D133" s="1"/>
      <c r="E133" s="1"/>
      <c r="F133" s="18"/>
      <c r="G133" s="151"/>
      <c r="H133" s="18"/>
      <c r="I133" s="15"/>
      <c r="J133" s="17"/>
      <c r="K133" s="15"/>
      <c r="L133" s="16"/>
      <c r="M133" s="16"/>
      <c r="N133" s="17"/>
      <c r="O133" s="141"/>
      <c r="Q133" s="25"/>
    </row>
    <row r="134" spans="1:17" x14ac:dyDescent="0.25">
      <c r="A134" s="18"/>
      <c r="B134" s="1"/>
      <c r="C134" s="1"/>
      <c r="D134" s="1"/>
      <c r="E134" s="1"/>
      <c r="F134" s="18"/>
      <c r="G134" s="151"/>
      <c r="H134" s="18"/>
      <c r="I134" s="15"/>
      <c r="J134" s="17"/>
      <c r="K134" s="15"/>
      <c r="L134" s="16"/>
      <c r="M134" s="16"/>
      <c r="N134" s="17"/>
      <c r="O134" s="141"/>
      <c r="Q134" s="25"/>
    </row>
    <row r="135" spans="1:17" x14ac:dyDescent="0.25">
      <c r="A135" s="18"/>
      <c r="B135" s="1"/>
      <c r="C135" s="1"/>
      <c r="D135" s="1"/>
      <c r="E135" s="1"/>
      <c r="F135" s="18"/>
      <c r="G135" s="151"/>
      <c r="H135" s="18"/>
      <c r="I135" s="15"/>
      <c r="J135" s="17"/>
      <c r="K135" s="15"/>
      <c r="L135" s="16"/>
      <c r="M135" s="16"/>
      <c r="N135" s="17"/>
      <c r="O135" s="141"/>
      <c r="Q135" s="25"/>
    </row>
    <row r="136" spans="1:17" x14ac:dyDescent="0.25">
      <c r="A136" s="18"/>
      <c r="B136" s="1"/>
      <c r="C136" s="1"/>
      <c r="D136" s="1"/>
      <c r="E136" s="1"/>
      <c r="F136" s="18"/>
      <c r="G136" s="151"/>
      <c r="H136" s="18"/>
      <c r="I136" s="15"/>
      <c r="J136" s="17"/>
      <c r="K136" s="15"/>
      <c r="L136" s="16"/>
      <c r="M136" s="16"/>
      <c r="N136" s="17"/>
      <c r="O136" s="141"/>
      <c r="Q136" s="25"/>
    </row>
    <row r="137" spans="1:17" x14ac:dyDescent="0.25">
      <c r="A137" s="18"/>
      <c r="B137" s="1"/>
      <c r="C137" s="1"/>
      <c r="D137" s="1"/>
      <c r="E137" s="1"/>
      <c r="F137" s="18"/>
      <c r="G137" s="151"/>
      <c r="H137" s="18"/>
      <c r="I137" s="15"/>
      <c r="J137" s="17"/>
      <c r="K137" s="15"/>
      <c r="L137" s="16"/>
      <c r="M137" s="16"/>
      <c r="N137" s="17"/>
      <c r="O137" s="141"/>
      <c r="Q137" s="25"/>
    </row>
    <row r="138" spans="1:17" x14ac:dyDescent="0.25">
      <c r="A138" s="18"/>
      <c r="B138" s="1"/>
      <c r="C138" s="1"/>
      <c r="D138" s="1"/>
      <c r="E138" s="1"/>
      <c r="F138" s="18"/>
      <c r="G138" s="151"/>
      <c r="H138" s="18"/>
      <c r="I138" s="15"/>
      <c r="J138" s="17"/>
      <c r="K138" s="15"/>
      <c r="L138" s="16"/>
      <c r="M138" s="16"/>
      <c r="N138" s="17"/>
      <c r="O138" s="141"/>
      <c r="Q138" s="25"/>
    </row>
    <row r="139" spans="1:17" x14ac:dyDescent="0.25">
      <c r="A139" s="18"/>
      <c r="B139" s="1"/>
      <c r="C139" s="1"/>
      <c r="D139" s="1"/>
      <c r="E139" s="1"/>
      <c r="F139" s="18"/>
      <c r="G139" s="151"/>
      <c r="H139" s="18"/>
      <c r="I139" s="15"/>
      <c r="J139" s="17"/>
      <c r="K139" s="15"/>
      <c r="L139" s="16"/>
      <c r="M139" s="16"/>
      <c r="N139" s="17"/>
      <c r="O139" s="141"/>
      <c r="Q139" s="25"/>
    </row>
  </sheetData>
  <sheetProtection selectLockedCells="1" selectUnlockedCells="1"/>
  <protectedRanges>
    <protectedRange sqref="K56 H74:H82 H71:H72 K17 H53:H63 H6:H49 H51 H69 H65:H67 K90 H84:H90" name="Range1"/>
    <protectedRange sqref="K74:K89 H52 H83" name="Range2"/>
    <protectedRange sqref="K57:K63 H73" name="Range2_1"/>
    <protectedRange sqref="K34:K45 H50 H68 H64" name="Range2_2"/>
    <protectedRange sqref="K16 K18:K23" name="Range2_3"/>
    <protectedRange sqref="H70" name="Range2_4_1"/>
  </protectedRanges>
  <sortState xmlns:xlrd2="http://schemas.microsoft.com/office/spreadsheetml/2017/richdata2" ref="G36:G37">
    <sortCondition descending="1" ref="G36:G37"/>
  </sortState>
  <mergeCells count="55">
    <mergeCell ref="A87:E90"/>
    <mergeCell ref="L74:N74"/>
    <mergeCell ref="L76:N76"/>
    <mergeCell ref="L78:N78"/>
    <mergeCell ref="L80:N80"/>
    <mergeCell ref="A83:E83"/>
    <mergeCell ref="A85:E85"/>
    <mergeCell ref="A75:E75"/>
    <mergeCell ref="A77:E77"/>
    <mergeCell ref="A79:E79"/>
    <mergeCell ref="A81:E81"/>
    <mergeCell ref="A39:E39"/>
    <mergeCell ref="A37:E37"/>
    <mergeCell ref="L38:N38"/>
    <mergeCell ref="L40:N40"/>
    <mergeCell ref="B86:C86"/>
    <mergeCell ref="A61:E61"/>
    <mergeCell ref="A63:E63"/>
    <mergeCell ref="F64:F73"/>
    <mergeCell ref="A59:E59"/>
    <mergeCell ref="A41:E41"/>
    <mergeCell ref="A43:E43"/>
    <mergeCell ref="A45:E45"/>
    <mergeCell ref="F46:F55"/>
    <mergeCell ref="A57:E57"/>
    <mergeCell ref="AA2:AH2"/>
    <mergeCell ref="A2:B2"/>
    <mergeCell ref="A19:E19"/>
    <mergeCell ref="A21:E21"/>
    <mergeCell ref="A23:E23"/>
    <mergeCell ref="L20:N20"/>
    <mergeCell ref="L22:N22"/>
    <mergeCell ref="A1:H1"/>
    <mergeCell ref="L1:N1"/>
    <mergeCell ref="C2:H2"/>
    <mergeCell ref="L2:N2"/>
    <mergeCell ref="L36:N36"/>
    <mergeCell ref="L16:N16"/>
    <mergeCell ref="L18:N18"/>
    <mergeCell ref="F6:F15"/>
    <mergeCell ref="A17:E17"/>
    <mergeCell ref="F24:F33"/>
    <mergeCell ref="A35:E35"/>
    <mergeCell ref="L34:N34"/>
    <mergeCell ref="I91:L91"/>
    <mergeCell ref="M91:N91"/>
    <mergeCell ref="L42:N42"/>
    <mergeCell ref="L44:N44"/>
    <mergeCell ref="L82:N82"/>
    <mergeCell ref="L84:N84"/>
    <mergeCell ref="L86:N89"/>
    <mergeCell ref="L60:N60"/>
    <mergeCell ref="L62:N62"/>
    <mergeCell ref="L56:N56"/>
    <mergeCell ref="L58:N58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23BA-8462-48D6-8E60-FF77B8D45D16}">
  <dimension ref="A1:AJ139"/>
  <sheetViews>
    <sheetView workbookViewId="0">
      <pane ySplit="5" topLeftCell="A6" activePane="bottomLeft" state="frozen"/>
      <selection pane="bottomLeft" activeCell="H7" sqref="H7"/>
    </sheetView>
  </sheetViews>
  <sheetFormatPr defaultColWidth="8.88671875" defaultRowHeight="13.2" x14ac:dyDescent="0.25"/>
  <cols>
    <col min="1" max="1" width="3.6640625" style="10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0" customWidth="1"/>
    <col min="7" max="7" width="10.44140625" style="153" bestFit="1" customWidth="1"/>
    <col min="8" max="8" width="24.44140625" style="10" customWidth="1"/>
    <col min="9" max="9" width="4.33203125" style="11" customWidth="1"/>
    <col min="10" max="10" width="10.44140625" style="51" bestFit="1" customWidth="1"/>
    <col min="11" max="11" width="24.44140625" style="11" customWidth="1"/>
    <col min="12" max="13" width="8.44140625" style="32" customWidth="1"/>
    <col min="14" max="14" width="8.88671875" style="51"/>
    <col min="15" max="15" width="8.88671875" style="144"/>
    <col min="16" max="16" width="10.33203125" style="140" bestFit="1" customWidth="1"/>
    <col min="17" max="17" width="33.88671875" style="27" customWidth="1"/>
    <col min="18" max="34" width="9.109375" hidden="1" customWidth="1"/>
    <col min="35" max="35" width="41.109375" hidden="1" customWidth="1"/>
    <col min="36" max="36" width="8.88671875" style="10"/>
  </cols>
  <sheetData>
    <row r="1" spans="1:36" ht="29.25" customHeight="1" x14ac:dyDescent="0.5">
      <c r="A1" s="537" t="s">
        <v>75</v>
      </c>
      <c r="B1" s="537"/>
      <c r="C1" s="537"/>
      <c r="D1" s="537"/>
      <c r="E1" s="537"/>
      <c r="F1" s="537"/>
      <c r="G1" s="537"/>
      <c r="H1" s="537"/>
      <c r="K1" s="66" t="s">
        <v>122</v>
      </c>
      <c r="L1" s="538" t="str">
        <f>'Moors League'!W5</f>
        <v>Northallerton</v>
      </c>
      <c r="M1" s="538"/>
      <c r="N1" s="538"/>
      <c r="O1" s="157"/>
    </row>
    <row r="2" spans="1:36" s="12" customFormat="1" ht="17.399999999999999" x14ac:dyDescent="0.3">
      <c r="A2" s="541" t="s">
        <v>1</v>
      </c>
      <c r="B2" s="541"/>
      <c r="C2" s="539" t="s">
        <v>1997</v>
      </c>
      <c r="D2" s="539"/>
      <c r="E2" s="539"/>
      <c r="F2" s="539"/>
      <c r="G2" s="539"/>
      <c r="H2" s="539"/>
      <c r="J2" s="14"/>
      <c r="K2" s="66" t="s">
        <v>2</v>
      </c>
      <c r="L2" s="540" t="s">
        <v>1745</v>
      </c>
      <c r="M2" s="540"/>
      <c r="N2" s="540"/>
      <c r="O2" s="156"/>
      <c r="P2" s="139"/>
      <c r="Q2" s="53"/>
      <c r="AA2" s="528" t="s">
        <v>283</v>
      </c>
      <c r="AB2" s="528"/>
      <c r="AC2" s="528"/>
      <c r="AD2" s="528"/>
      <c r="AE2" s="528"/>
      <c r="AF2" s="528"/>
      <c r="AG2" s="528"/>
      <c r="AH2" s="528"/>
      <c r="AJ2" s="35"/>
    </row>
    <row r="3" spans="1:36" s="12" customFormat="1" ht="6" customHeight="1" x14ac:dyDescent="0.3">
      <c r="A3" s="34"/>
      <c r="B3" s="34"/>
      <c r="C3" s="34"/>
      <c r="D3" s="52"/>
      <c r="E3" s="52"/>
      <c r="F3" s="52"/>
      <c r="G3" s="152"/>
      <c r="H3" s="52"/>
      <c r="J3" s="14"/>
      <c r="L3" s="13"/>
      <c r="M3" s="13"/>
      <c r="N3" s="14"/>
      <c r="O3" s="143"/>
      <c r="P3" s="139"/>
      <c r="Q3" s="53"/>
      <c r="AJ3" s="35"/>
    </row>
    <row r="4" spans="1:36" s="59" customFormat="1" ht="10.199999999999999" x14ac:dyDescent="0.2">
      <c r="A4" s="59" t="s">
        <v>271</v>
      </c>
      <c r="B4" s="59" t="s">
        <v>272</v>
      </c>
      <c r="C4" s="59" t="s">
        <v>273</v>
      </c>
      <c r="D4" s="59" t="s">
        <v>274</v>
      </c>
      <c r="E4" s="59" t="s">
        <v>275</v>
      </c>
      <c r="G4" s="62" t="s">
        <v>285</v>
      </c>
      <c r="H4" s="59" t="s">
        <v>1748</v>
      </c>
      <c r="I4" s="60"/>
      <c r="J4" s="62" t="s">
        <v>285</v>
      </c>
      <c r="K4" s="59" t="s">
        <v>1748</v>
      </c>
      <c r="L4" s="61" t="s">
        <v>15</v>
      </c>
      <c r="M4" s="61" t="s">
        <v>280</v>
      </c>
      <c r="N4" s="62" t="s">
        <v>16</v>
      </c>
      <c r="O4" s="63" t="s">
        <v>172</v>
      </c>
      <c r="P4" s="64" t="s">
        <v>174</v>
      </c>
      <c r="Q4" s="65" t="s">
        <v>173</v>
      </c>
      <c r="R4" s="59" t="s">
        <v>285</v>
      </c>
      <c r="S4" s="59" t="s">
        <v>269</v>
      </c>
      <c r="T4" s="59" t="s">
        <v>270</v>
      </c>
      <c r="U4" s="59" t="s">
        <v>848</v>
      </c>
      <c r="V4" s="59" t="s">
        <v>850</v>
      </c>
      <c r="W4" s="59" t="s">
        <v>851</v>
      </c>
      <c r="X4" s="59" t="s">
        <v>852</v>
      </c>
      <c r="Y4" s="59" t="s">
        <v>853</v>
      </c>
      <c r="Z4" s="59" t="s">
        <v>854</v>
      </c>
      <c r="AA4" s="59" t="s">
        <v>276</v>
      </c>
      <c r="AB4" s="59" t="s">
        <v>277</v>
      </c>
      <c r="AC4" s="59" t="s">
        <v>278</v>
      </c>
      <c r="AD4" s="59" t="s">
        <v>144</v>
      </c>
      <c r="AE4" s="59" t="s">
        <v>279</v>
      </c>
      <c r="AF4" s="59" t="s">
        <v>280</v>
      </c>
      <c r="AG4" s="59" t="s">
        <v>281</v>
      </c>
      <c r="AH4" s="59" t="s">
        <v>282</v>
      </c>
      <c r="AI4" s="59" t="s">
        <v>855</v>
      </c>
      <c r="AJ4" s="59" t="s">
        <v>280</v>
      </c>
    </row>
    <row r="5" spans="1:36" s="59" customFormat="1" ht="5.25" customHeight="1" x14ac:dyDescent="0.2">
      <c r="G5" s="62"/>
      <c r="I5" s="60"/>
      <c r="J5" s="62"/>
      <c r="K5" s="60"/>
      <c r="L5" s="61"/>
      <c r="M5" s="61"/>
      <c r="N5" s="62"/>
      <c r="O5" s="63"/>
      <c r="P5" s="64"/>
      <c r="Q5" s="65"/>
    </row>
    <row r="6" spans="1:36" ht="19.5" customHeight="1" x14ac:dyDescent="0.25">
      <c r="A6" s="162">
        <v>1</v>
      </c>
      <c r="B6" s="163" t="s">
        <v>243</v>
      </c>
      <c r="C6" s="163" t="s">
        <v>84</v>
      </c>
      <c r="D6" s="163" t="s">
        <v>252</v>
      </c>
      <c r="E6" s="164" t="s">
        <v>248</v>
      </c>
      <c r="F6" s="547"/>
      <c r="G6" s="165">
        <v>1405046</v>
      </c>
      <c r="H6" s="166" t="s">
        <v>1822</v>
      </c>
      <c r="I6" s="158"/>
      <c r="J6" s="158"/>
      <c r="K6" s="159"/>
      <c r="L6" s="167">
        <f>'Moors League'!W9</f>
        <v>4</v>
      </c>
      <c r="M6" s="47">
        <f>'Moors League'!X9</f>
        <v>3506</v>
      </c>
      <c r="N6" s="47">
        <f>'Moors League'!Y9</f>
        <v>3</v>
      </c>
      <c r="O6" s="56"/>
      <c r="P6" s="138"/>
      <c r="Q6" s="58" t="s">
        <v>1998</v>
      </c>
      <c r="R6">
        <f t="shared" ref="R6:R11" si="0">G6</f>
        <v>1405046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003506</v>
      </c>
      <c r="AG6" t="s">
        <v>955</v>
      </c>
      <c r="AH6" t="s">
        <v>284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162">
        <v>2</v>
      </c>
      <c r="B7" s="163" t="s">
        <v>244</v>
      </c>
      <c r="C7" s="163" t="s">
        <v>84</v>
      </c>
      <c r="D7" s="163" t="s">
        <v>252</v>
      </c>
      <c r="E7" s="164" t="s">
        <v>248</v>
      </c>
      <c r="F7" s="547"/>
      <c r="G7" s="165">
        <v>1237759</v>
      </c>
      <c r="H7" s="166" t="s">
        <v>1823</v>
      </c>
      <c r="I7" s="158"/>
      <c r="J7" s="158"/>
      <c r="K7" s="159"/>
      <c r="L7" s="167">
        <f>'Moors League'!W10</f>
        <v>4</v>
      </c>
      <c r="M7" s="47">
        <f>'Moors League'!X10</f>
        <v>3201</v>
      </c>
      <c r="N7" s="47">
        <f>'Moors League'!Y10</f>
        <v>3</v>
      </c>
      <c r="O7" s="56"/>
      <c r="P7" s="138"/>
      <c r="Q7" s="58" t="s">
        <v>1998</v>
      </c>
      <c r="R7">
        <f t="shared" si="0"/>
        <v>1237759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003201</v>
      </c>
      <c r="AG7" t="s">
        <v>955</v>
      </c>
      <c r="AH7" t="s">
        <v>284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162">
        <v>3</v>
      </c>
      <c r="B8" s="163" t="s">
        <v>243</v>
      </c>
      <c r="C8" s="168" t="s">
        <v>242</v>
      </c>
      <c r="D8" s="163" t="s">
        <v>252</v>
      </c>
      <c r="E8" s="164" t="s">
        <v>249</v>
      </c>
      <c r="F8" s="547"/>
      <c r="G8" s="165">
        <v>1738738</v>
      </c>
      <c r="H8" s="166" t="s">
        <v>1824</v>
      </c>
      <c r="I8" s="158"/>
      <c r="J8" s="158"/>
      <c r="K8" s="159"/>
      <c r="L8" s="167">
        <f>'Moors League'!W11</f>
        <v>4</v>
      </c>
      <c r="M8" s="47">
        <f>'Moors League'!X11</f>
        <v>4491</v>
      </c>
      <c r="N8" s="47">
        <f>'Moors League'!Y11</f>
        <v>3</v>
      </c>
      <c r="O8" s="56"/>
      <c r="P8" s="138"/>
      <c r="Q8" s="58" t="s">
        <v>1998</v>
      </c>
      <c r="R8">
        <f t="shared" si="0"/>
        <v>1738738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004491</v>
      </c>
      <c r="AG8" t="s">
        <v>975</v>
      </c>
      <c r="AH8" t="s">
        <v>284</v>
      </c>
      <c r="AI8" t="e">
        <f t="shared" si="9"/>
        <v>#REF!</v>
      </c>
    </row>
    <row r="9" spans="1:36" ht="19.5" customHeight="1" x14ac:dyDescent="0.25">
      <c r="A9" s="162">
        <v>4</v>
      </c>
      <c r="B9" s="163" t="s">
        <v>244</v>
      </c>
      <c r="C9" s="163" t="s">
        <v>242</v>
      </c>
      <c r="D9" s="163" t="s">
        <v>252</v>
      </c>
      <c r="E9" s="164" t="s">
        <v>249</v>
      </c>
      <c r="F9" s="547"/>
      <c r="G9" s="165">
        <v>1704290</v>
      </c>
      <c r="H9" s="166" t="s">
        <v>1825</v>
      </c>
      <c r="I9" s="158"/>
      <c r="J9" s="158"/>
      <c r="K9" s="159"/>
      <c r="L9" s="167">
        <f>'Moors League'!W12</f>
        <v>6</v>
      </c>
      <c r="M9" s="47">
        <f>'Moors League'!X12</f>
        <v>4355</v>
      </c>
      <c r="N9" s="47">
        <f>'Moors League'!Y12</f>
        <v>1</v>
      </c>
      <c r="O9" s="56"/>
      <c r="P9" s="138"/>
      <c r="Q9" s="58" t="s">
        <v>1998</v>
      </c>
      <c r="R9">
        <f t="shared" si="0"/>
        <v>1704290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004355</v>
      </c>
      <c r="AG9" t="s">
        <v>975</v>
      </c>
      <c r="AH9" t="s">
        <v>284</v>
      </c>
      <c r="AI9" t="e">
        <f t="shared" si="9"/>
        <v>#REF!</v>
      </c>
    </row>
    <row r="10" spans="1:36" ht="19.5" customHeight="1" x14ac:dyDescent="0.25">
      <c r="A10" s="162">
        <v>5</v>
      </c>
      <c r="B10" s="163" t="s">
        <v>243</v>
      </c>
      <c r="C10" s="163" t="s">
        <v>245</v>
      </c>
      <c r="D10" s="163" t="s">
        <v>252</v>
      </c>
      <c r="E10" s="164" t="s">
        <v>250</v>
      </c>
      <c r="F10" s="547"/>
      <c r="G10" s="165">
        <v>1430479</v>
      </c>
      <c r="H10" s="166" t="s">
        <v>1826</v>
      </c>
      <c r="I10" s="158"/>
      <c r="J10" s="158"/>
      <c r="K10" s="159"/>
      <c r="L10" s="167">
        <f>'Moors League'!W13</f>
        <v>4</v>
      </c>
      <c r="M10" s="47">
        <f>'Moors League'!X13</f>
        <v>4537</v>
      </c>
      <c r="N10" s="47">
        <f>'Moors League'!Y13</f>
        <v>3</v>
      </c>
      <c r="O10" s="56"/>
      <c r="P10" s="138"/>
      <c r="Q10" s="58" t="s">
        <v>1998</v>
      </c>
      <c r="R10">
        <f t="shared" si="0"/>
        <v>1430479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004537</v>
      </c>
      <c r="AG10" t="s">
        <v>1009</v>
      </c>
      <c r="AH10" t="s">
        <v>284</v>
      </c>
      <c r="AI10" t="e">
        <f t="shared" si="9"/>
        <v>#REF!</v>
      </c>
    </row>
    <row r="11" spans="1:36" ht="19.5" customHeight="1" x14ac:dyDescent="0.25">
      <c r="A11" s="162">
        <v>6</v>
      </c>
      <c r="B11" s="163" t="s">
        <v>244</v>
      </c>
      <c r="C11" s="163" t="s">
        <v>245</v>
      </c>
      <c r="D11" s="163" t="s">
        <v>252</v>
      </c>
      <c r="E11" s="164" t="s">
        <v>250</v>
      </c>
      <c r="F11" s="547"/>
      <c r="G11" s="165">
        <v>1729880</v>
      </c>
      <c r="H11" s="166" t="s">
        <v>1844</v>
      </c>
      <c r="I11" s="158"/>
      <c r="J11" s="158"/>
      <c r="K11" s="159"/>
      <c r="L11" s="167">
        <f>'Moors League'!W14</f>
        <v>6</v>
      </c>
      <c r="M11" s="47">
        <f>'Moors League'!X14</f>
        <v>10052</v>
      </c>
      <c r="N11" s="47">
        <f>'Moors League'!Y14</f>
        <v>1</v>
      </c>
      <c r="O11" s="56"/>
      <c r="P11" s="138"/>
      <c r="Q11" s="58" t="s">
        <v>1998</v>
      </c>
      <c r="R11">
        <f t="shared" si="0"/>
        <v>1729880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010052</v>
      </c>
      <c r="AG11" t="s">
        <v>1009</v>
      </c>
      <c r="AH11" t="s">
        <v>284</v>
      </c>
      <c r="AI11" t="e">
        <f t="shared" si="9"/>
        <v>#REF!</v>
      </c>
    </row>
    <row r="12" spans="1:36" ht="19.5" customHeight="1" x14ac:dyDescent="0.25">
      <c r="A12" s="162">
        <v>7</v>
      </c>
      <c r="B12" s="163" t="s">
        <v>243</v>
      </c>
      <c r="C12" s="163" t="s">
        <v>247</v>
      </c>
      <c r="D12" s="163" t="s">
        <v>252</v>
      </c>
      <c r="E12" s="164" t="s">
        <v>251</v>
      </c>
      <c r="F12" s="547"/>
      <c r="G12" s="165">
        <v>1813382</v>
      </c>
      <c r="H12" s="166" t="s">
        <v>1828</v>
      </c>
      <c r="I12" s="158"/>
      <c r="J12" s="158"/>
      <c r="K12" s="159"/>
      <c r="L12" s="167">
        <f>'Moors League'!W15</f>
        <v>5</v>
      </c>
      <c r="M12" s="47">
        <f>'Moors League'!X15</f>
        <v>4283</v>
      </c>
      <c r="N12" s="47">
        <f>'Moors League'!Y15</f>
        <v>2</v>
      </c>
      <c r="O12" s="56"/>
      <c r="P12" s="138"/>
      <c r="Q12" s="58" t="s">
        <v>1998</v>
      </c>
      <c r="R12">
        <f>G14</f>
        <v>1572863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003891</v>
      </c>
      <c r="AG12" t="s">
        <v>955</v>
      </c>
      <c r="AH12" t="s">
        <v>284</v>
      </c>
      <c r="AI12" t="e">
        <f t="shared" si="9"/>
        <v>#REF!</v>
      </c>
    </row>
    <row r="13" spans="1:36" ht="19.5" customHeight="1" x14ac:dyDescent="0.25">
      <c r="A13" s="162">
        <v>8</v>
      </c>
      <c r="B13" s="163" t="s">
        <v>244</v>
      </c>
      <c r="C13" s="163" t="s">
        <v>247</v>
      </c>
      <c r="D13" s="163" t="s">
        <v>252</v>
      </c>
      <c r="E13" s="164" t="s">
        <v>251</v>
      </c>
      <c r="F13" s="547"/>
      <c r="G13" s="165">
        <v>1712659</v>
      </c>
      <c r="H13" s="166" t="s">
        <v>1829</v>
      </c>
      <c r="I13" s="158"/>
      <c r="J13" s="158"/>
      <c r="K13" s="159"/>
      <c r="L13" s="167">
        <f>'Moors League'!W16</f>
        <v>1</v>
      </c>
      <c r="M13" s="47">
        <f>'Moors League'!X16</f>
        <v>3617</v>
      </c>
      <c r="N13" s="47">
        <f>'Moors League'!Y16</f>
        <v>6</v>
      </c>
      <c r="O13" s="56"/>
      <c r="P13" s="138"/>
      <c r="Q13" s="58" t="s">
        <v>1998</v>
      </c>
      <c r="R13">
        <f>G15</f>
        <v>1616275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003634</v>
      </c>
      <c r="AG13" t="s">
        <v>955</v>
      </c>
      <c r="AH13" t="s">
        <v>284</v>
      </c>
      <c r="AI13" t="e">
        <f t="shared" si="9"/>
        <v>#REF!</v>
      </c>
    </row>
    <row r="14" spans="1:36" ht="19.5" customHeight="1" x14ac:dyDescent="0.25">
      <c r="A14" s="162">
        <v>9</v>
      </c>
      <c r="B14" s="163" t="s">
        <v>243</v>
      </c>
      <c r="C14" s="163" t="s">
        <v>246</v>
      </c>
      <c r="D14" s="163" t="s">
        <v>252</v>
      </c>
      <c r="E14" s="164" t="s">
        <v>248</v>
      </c>
      <c r="F14" s="547"/>
      <c r="G14" s="165">
        <v>1572863</v>
      </c>
      <c r="H14" s="166" t="s">
        <v>1830</v>
      </c>
      <c r="I14" s="158"/>
      <c r="J14" s="158"/>
      <c r="K14" s="159"/>
      <c r="L14" s="167">
        <f>'Moors League'!W17</f>
        <v>4</v>
      </c>
      <c r="M14" s="47">
        <f>'Moors League'!X17</f>
        <v>3891</v>
      </c>
      <c r="N14" s="47">
        <f>'Moors League'!Y17</f>
        <v>3</v>
      </c>
      <c r="O14" s="56"/>
      <c r="P14" s="138"/>
      <c r="Q14" s="58" t="s">
        <v>1998</v>
      </c>
      <c r="R14">
        <f>G24</f>
        <v>1665155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004700</v>
      </c>
      <c r="AG14" t="s">
        <v>1009</v>
      </c>
      <c r="AH14" t="s">
        <v>284</v>
      </c>
      <c r="AI14" t="e">
        <f t="shared" si="9"/>
        <v>#REF!</v>
      </c>
    </row>
    <row r="15" spans="1:36" ht="19.5" customHeight="1" x14ac:dyDescent="0.25">
      <c r="A15" s="162">
        <v>10</v>
      </c>
      <c r="B15" s="163" t="s">
        <v>244</v>
      </c>
      <c r="C15" s="163" t="s">
        <v>246</v>
      </c>
      <c r="D15" s="163" t="s">
        <v>252</v>
      </c>
      <c r="E15" s="164" t="s">
        <v>248</v>
      </c>
      <c r="F15" s="548"/>
      <c r="G15" s="165">
        <v>1616275</v>
      </c>
      <c r="H15" s="166" t="s">
        <v>1831</v>
      </c>
      <c r="I15" s="160"/>
      <c r="J15" s="160"/>
      <c r="K15" s="161"/>
      <c r="L15" s="167">
        <f>'Moors League'!W18</f>
        <v>4</v>
      </c>
      <c r="M15" s="47">
        <f>'Moors League'!X18</f>
        <v>3634</v>
      </c>
      <c r="N15" s="47">
        <f>'Moors League'!Y18</f>
        <v>3</v>
      </c>
      <c r="O15" s="56"/>
      <c r="P15" s="138"/>
      <c r="Q15" s="58" t="s">
        <v>1998</v>
      </c>
      <c r="R15">
        <f>G25</f>
        <v>1616275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004323</v>
      </c>
      <c r="AG15" t="s">
        <v>1009</v>
      </c>
      <c r="AH15" t="s">
        <v>284</v>
      </c>
      <c r="AI15" t="e">
        <f t="shared" si="9"/>
        <v>#REF!</v>
      </c>
    </row>
    <row r="16" spans="1:36" ht="19.5" customHeight="1" x14ac:dyDescent="0.25">
      <c r="A16" s="162">
        <v>11</v>
      </c>
      <c r="B16" s="163" t="s">
        <v>243</v>
      </c>
      <c r="C16" s="163" t="s">
        <v>84</v>
      </c>
      <c r="D16" s="163" t="s">
        <v>253</v>
      </c>
      <c r="E16" s="164" t="s">
        <v>101</v>
      </c>
      <c r="F16" s="169" t="s">
        <v>256</v>
      </c>
      <c r="G16" s="165">
        <v>1572863</v>
      </c>
      <c r="H16" s="166" t="s">
        <v>1840</v>
      </c>
      <c r="I16" s="170" t="s">
        <v>258</v>
      </c>
      <c r="J16" s="165">
        <v>1461836</v>
      </c>
      <c r="K16" s="166" t="s">
        <v>1832</v>
      </c>
      <c r="L16" s="535"/>
      <c r="M16" s="536"/>
      <c r="N16" s="536"/>
      <c r="O16" s="56"/>
      <c r="P16" s="138"/>
      <c r="Q16" s="58" t="s">
        <v>1998</v>
      </c>
      <c r="R16">
        <f t="shared" ref="R16:R21" si="10">G28</f>
        <v>1430479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004250</v>
      </c>
      <c r="AG16" t="s">
        <v>975</v>
      </c>
      <c r="AH16" t="s">
        <v>284</v>
      </c>
      <c r="AI16" t="e">
        <f t="shared" si="9"/>
        <v>#REF!</v>
      </c>
    </row>
    <row r="17" spans="1:35" ht="19.5" customHeight="1" x14ac:dyDescent="0.25">
      <c r="A17" s="542"/>
      <c r="B17" s="543"/>
      <c r="C17" s="543"/>
      <c r="D17" s="543"/>
      <c r="E17" s="544"/>
      <c r="F17" s="169" t="s">
        <v>257</v>
      </c>
      <c r="G17" s="165">
        <v>1430479</v>
      </c>
      <c r="H17" s="166" t="s">
        <v>1826</v>
      </c>
      <c r="I17" s="170" t="s">
        <v>259</v>
      </c>
      <c r="J17" s="165">
        <v>1501312</v>
      </c>
      <c r="K17" s="166" t="s">
        <v>1841</v>
      </c>
      <c r="L17" s="167">
        <f>'Moors League'!W19</f>
        <v>4</v>
      </c>
      <c r="M17" s="496">
        <f>'Moors League'!X19</f>
        <v>24076</v>
      </c>
      <c r="N17" s="167">
        <f>'Moors League'!Y19</f>
        <v>3</v>
      </c>
      <c r="O17" s="56"/>
      <c r="P17" s="138"/>
      <c r="Q17" s="58" t="s">
        <v>1998</v>
      </c>
      <c r="R17">
        <f t="shared" si="10"/>
        <v>637090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003521</v>
      </c>
      <c r="AG17" t="s">
        <v>975</v>
      </c>
      <c r="AH17" t="s">
        <v>284</v>
      </c>
      <c r="AI17" t="e">
        <f t="shared" si="9"/>
        <v>#REF!</v>
      </c>
    </row>
    <row r="18" spans="1:35" ht="19.5" customHeight="1" x14ac:dyDescent="0.25">
      <c r="A18" s="162">
        <v>12</v>
      </c>
      <c r="B18" s="163" t="s">
        <v>244</v>
      </c>
      <c r="C18" s="163" t="s">
        <v>84</v>
      </c>
      <c r="D18" s="163" t="s">
        <v>253</v>
      </c>
      <c r="E18" s="164" t="s">
        <v>101</v>
      </c>
      <c r="F18" s="171" t="s">
        <v>256</v>
      </c>
      <c r="G18" s="165">
        <v>1704290</v>
      </c>
      <c r="H18" s="166" t="s">
        <v>1825</v>
      </c>
      <c r="I18" s="170" t="s">
        <v>258</v>
      </c>
      <c r="J18" s="165">
        <v>1237759</v>
      </c>
      <c r="K18" s="166" t="s">
        <v>1842</v>
      </c>
      <c r="L18" s="535"/>
      <c r="M18" s="536"/>
      <c r="N18" s="536"/>
      <c r="O18" s="56"/>
      <c r="P18" s="138"/>
      <c r="Q18" s="58" t="s">
        <v>1998</v>
      </c>
      <c r="R18">
        <f t="shared" si="10"/>
        <v>1762690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003840</v>
      </c>
      <c r="AG18" t="s">
        <v>965</v>
      </c>
      <c r="AH18" t="s">
        <v>284</v>
      </c>
      <c r="AI18" t="e">
        <f t="shared" si="9"/>
        <v>#REF!</v>
      </c>
    </row>
    <row r="19" spans="1:35" ht="19.5" customHeight="1" x14ac:dyDescent="0.25">
      <c r="A19" s="542"/>
      <c r="B19" s="543"/>
      <c r="C19" s="543"/>
      <c r="D19" s="543"/>
      <c r="E19" s="544"/>
      <c r="F19" s="169" t="s">
        <v>257</v>
      </c>
      <c r="G19" s="165">
        <v>1237759</v>
      </c>
      <c r="H19" s="166" t="s">
        <v>1823</v>
      </c>
      <c r="I19" s="170" t="s">
        <v>259</v>
      </c>
      <c r="J19" s="165">
        <v>637090</v>
      </c>
      <c r="K19" s="166" t="s">
        <v>1831</v>
      </c>
      <c r="L19" s="167">
        <f>'Moors League'!W20</f>
        <v>5</v>
      </c>
      <c r="M19" s="47">
        <f>'Moors League'!X20</f>
        <v>22090</v>
      </c>
      <c r="N19" s="47">
        <f>'Moors League'!Y20</f>
        <v>2</v>
      </c>
      <c r="O19" s="56"/>
      <c r="P19" s="138"/>
      <c r="Q19" s="58" t="s">
        <v>1998</v>
      </c>
      <c r="R19">
        <f t="shared" si="10"/>
        <v>1808389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003846</v>
      </c>
      <c r="AG19" t="s">
        <v>965</v>
      </c>
      <c r="AH19" t="s">
        <v>284</v>
      </c>
      <c r="AI19" t="e">
        <f t="shared" si="9"/>
        <v>#REF!</v>
      </c>
    </row>
    <row r="20" spans="1:35" ht="19.5" customHeight="1" x14ac:dyDescent="0.25">
      <c r="A20" s="162">
        <v>13</v>
      </c>
      <c r="B20" s="163" t="s">
        <v>243</v>
      </c>
      <c r="C20" s="163" t="s">
        <v>242</v>
      </c>
      <c r="D20" s="163" t="s">
        <v>253</v>
      </c>
      <c r="E20" s="164" t="s">
        <v>103</v>
      </c>
      <c r="F20" s="172">
        <v>1</v>
      </c>
      <c r="G20" s="165">
        <v>1665155</v>
      </c>
      <c r="H20" s="166" t="s">
        <v>1828</v>
      </c>
      <c r="I20" s="173">
        <v>2</v>
      </c>
      <c r="J20" s="165">
        <v>1671017</v>
      </c>
      <c r="K20" s="166" t="s">
        <v>1839</v>
      </c>
      <c r="L20" s="535"/>
      <c r="M20" s="536"/>
      <c r="N20" s="536"/>
      <c r="O20" s="56"/>
      <c r="P20" s="138"/>
      <c r="Q20" s="58" t="s">
        <v>1998</v>
      </c>
      <c r="R20">
        <f t="shared" si="10"/>
        <v>1405046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004209</v>
      </c>
      <c r="AG20" t="s">
        <v>1009</v>
      </c>
      <c r="AH20" t="s">
        <v>284</v>
      </c>
      <c r="AI20" t="e">
        <f t="shared" si="9"/>
        <v>#REF!</v>
      </c>
    </row>
    <row r="21" spans="1:35" ht="19.5" customHeight="1" x14ac:dyDescent="0.25">
      <c r="A21" s="542"/>
      <c r="B21" s="543"/>
      <c r="C21" s="543"/>
      <c r="D21" s="543"/>
      <c r="E21" s="544"/>
      <c r="F21" s="172">
        <v>3</v>
      </c>
      <c r="G21" s="165">
        <v>1718622</v>
      </c>
      <c r="H21" s="166" t="s">
        <v>1833</v>
      </c>
      <c r="I21" s="173">
        <v>4</v>
      </c>
      <c r="J21" s="165">
        <v>1762690</v>
      </c>
      <c r="K21" s="166" t="s">
        <v>1835</v>
      </c>
      <c r="L21" s="167">
        <f>'Moors League'!W21</f>
        <v>5</v>
      </c>
      <c r="M21" s="47">
        <f>'Moors League'!X21</f>
        <v>24959</v>
      </c>
      <c r="N21" s="47">
        <f>'Moors League'!Y21</f>
        <v>2</v>
      </c>
      <c r="O21" s="56"/>
      <c r="P21" s="138"/>
      <c r="Q21" s="58" t="s">
        <v>1998</v>
      </c>
      <c r="R21">
        <f t="shared" si="10"/>
        <v>1237759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003247</v>
      </c>
      <c r="AG21" t="s">
        <v>1009</v>
      </c>
      <c r="AH21" t="s">
        <v>284</v>
      </c>
      <c r="AI21" t="e">
        <f t="shared" si="9"/>
        <v>#REF!</v>
      </c>
    </row>
    <row r="22" spans="1:35" ht="19.5" customHeight="1" x14ac:dyDescent="0.25">
      <c r="A22" s="162">
        <v>14</v>
      </c>
      <c r="B22" s="163" t="s">
        <v>244</v>
      </c>
      <c r="C22" s="163" t="s">
        <v>242</v>
      </c>
      <c r="D22" s="163" t="s">
        <v>253</v>
      </c>
      <c r="E22" s="164" t="s">
        <v>103</v>
      </c>
      <c r="F22" s="171">
        <v>1</v>
      </c>
      <c r="G22" s="165">
        <v>1704290</v>
      </c>
      <c r="H22" s="166" t="s">
        <v>1825</v>
      </c>
      <c r="I22" s="174">
        <v>2</v>
      </c>
      <c r="J22" s="165">
        <v>1729880</v>
      </c>
      <c r="K22" s="166" t="s">
        <v>1837</v>
      </c>
      <c r="L22" s="535"/>
      <c r="M22" s="536"/>
      <c r="N22" s="536"/>
      <c r="O22" s="56"/>
      <c r="P22" s="138"/>
      <c r="Q22" s="58" t="s">
        <v>1998</v>
      </c>
      <c r="R22">
        <f t="shared" ref="R22:R27" si="14">G46</f>
        <v>1405046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003489</v>
      </c>
      <c r="AG22" t="s">
        <v>975</v>
      </c>
      <c r="AH22" t="s">
        <v>284</v>
      </c>
      <c r="AI22" t="e">
        <f t="shared" si="9"/>
        <v>#REF!</v>
      </c>
    </row>
    <row r="23" spans="1:35" ht="19.5" customHeight="1" x14ac:dyDescent="0.25">
      <c r="A23" s="542"/>
      <c r="B23" s="543"/>
      <c r="C23" s="543"/>
      <c r="D23" s="543"/>
      <c r="E23" s="544"/>
      <c r="F23" s="175">
        <v>3</v>
      </c>
      <c r="G23" s="165">
        <v>1712659</v>
      </c>
      <c r="H23" s="166" t="s">
        <v>1829</v>
      </c>
      <c r="I23" s="176">
        <v>4</v>
      </c>
      <c r="J23" s="165">
        <v>1808389</v>
      </c>
      <c r="K23" s="166" t="s">
        <v>1827</v>
      </c>
      <c r="L23" s="167" t="str">
        <f>'Moors League'!W22</f>
        <v>DSQ</v>
      </c>
      <c r="M23" s="47" t="str">
        <f>'Moors League'!X22</f>
        <v>DSQ</v>
      </c>
      <c r="N23" s="47">
        <f>'Moors League'!Y22</f>
        <v>0</v>
      </c>
      <c r="O23" s="56" t="s">
        <v>2001</v>
      </c>
      <c r="P23" s="138" t="s">
        <v>2007</v>
      </c>
      <c r="Q23" s="58" t="s">
        <v>2006</v>
      </c>
      <c r="R23">
        <f t="shared" si="14"/>
        <v>1237759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003015</v>
      </c>
      <c r="AG23" t="s">
        <v>975</v>
      </c>
      <c r="AH23" t="s">
        <v>284</v>
      </c>
      <c r="AI23" t="e">
        <f t="shared" si="9"/>
        <v>#REF!</v>
      </c>
    </row>
    <row r="24" spans="1:35" ht="19.5" customHeight="1" x14ac:dyDescent="0.25">
      <c r="A24" s="162">
        <v>15</v>
      </c>
      <c r="B24" s="163" t="s">
        <v>243</v>
      </c>
      <c r="C24" s="163" t="s">
        <v>246</v>
      </c>
      <c r="D24" s="163" t="s">
        <v>252</v>
      </c>
      <c r="E24" s="164" t="s">
        <v>250</v>
      </c>
      <c r="F24" s="547"/>
      <c r="G24" s="165">
        <v>1665155</v>
      </c>
      <c r="H24" s="166" t="s">
        <v>1832</v>
      </c>
      <c r="I24" s="158"/>
      <c r="J24" s="158"/>
      <c r="K24" s="159"/>
      <c r="L24" s="167">
        <f>'Moors League'!W23</f>
        <v>6</v>
      </c>
      <c r="M24" s="47">
        <f>'Moors League'!X23</f>
        <v>4700</v>
      </c>
      <c r="N24" s="47">
        <f>'Moors League'!Y23</f>
        <v>1</v>
      </c>
      <c r="O24" s="56"/>
      <c r="P24" s="138"/>
      <c r="Q24" s="58" t="s">
        <v>1998</v>
      </c>
      <c r="R24">
        <f t="shared" si="14"/>
        <v>1738738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004964</v>
      </c>
      <c r="AG24" t="s">
        <v>955</v>
      </c>
      <c r="AH24" t="s">
        <v>284</v>
      </c>
      <c r="AI24" t="e">
        <f t="shared" si="9"/>
        <v>#REF!</v>
      </c>
    </row>
    <row r="25" spans="1:35" ht="19.5" customHeight="1" x14ac:dyDescent="0.25">
      <c r="A25" s="162">
        <v>16</v>
      </c>
      <c r="B25" s="163" t="s">
        <v>244</v>
      </c>
      <c r="C25" s="163" t="s">
        <v>246</v>
      </c>
      <c r="D25" s="163" t="s">
        <v>252</v>
      </c>
      <c r="E25" s="164" t="s">
        <v>250</v>
      </c>
      <c r="F25" s="547"/>
      <c r="G25" s="165">
        <v>1616275</v>
      </c>
      <c r="H25" s="166" t="s">
        <v>1831</v>
      </c>
      <c r="I25" s="158"/>
      <c r="J25" s="158"/>
      <c r="K25" s="159"/>
      <c r="L25" s="167">
        <f>'Moors League'!W24</f>
        <v>4</v>
      </c>
      <c r="M25" s="47">
        <f>'Moors League'!X24</f>
        <v>4323</v>
      </c>
      <c r="N25" s="47">
        <f>'Moors League'!Y24</f>
        <v>3</v>
      </c>
      <c r="O25" s="56"/>
      <c r="P25" s="138"/>
      <c r="Q25" s="58" t="s">
        <v>1998</v>
      </c>
      <c r="R25">
        <f t="shared" si="14"/>
        <v>1704290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003962</v>
      </c>
      <c r="AG25" t="s">
        <v>955</v>
      </c>
      <c r="AH25" t="s">
        <v>284</v>
      </c>
      <c r="AI25" t="e">
        <f t="shared" si="9"/>
        <v>#REF!</v>
      </c>
    </row>
    <row r="26" spans="1:35" ht="19.5" customHeight="1" x14ac:dyDescent="0.25">
      <c r="A26" s="162">
        <v>17</v>
      </c>
      <c r="B26" s="163" t="s">
        <v>243</v>
      </c>
      <c r="C26" s="163" t="s">
        <v>247</v>
      </c>
      <c r="D26" s="163" t="s">
        <v>252</v>
      </c>
      <c r="E26" s="164" t="s">
        <v>248</v>
      </c>
      <c r="F26" s="547"/>
      <c r="G26" s="165">
        <v>1722421</v>
      </c>
      <c r="H26" s="166" t="s">
        <v>1834</v>
      </c>
      <c r="I26" s="158"/>
      <c r="J26" s="158"/>
      <c r="K26" s="159"/>
      <c r="L26" s="167">
        <f>'Moors League'!W25</f>
        <v>1</v>
      </c>
      <c r="M26" s="47">
        <f>'Moors League'!X25</f>
        <v>4626</v>
      </c>
      <c r="N26" s="47">
        <f>'Moors League'!Y25</f>
        <v>6</v>
      </c>
      <c r="O26" s="56"/>
      <c r="P26" s="138"/>
      <c r="Q26" s="58" t="s">
        <v>1998</v>
      </c>
      <c r="R26">
        <f t="shared" si="14"/>
        <v>1430479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003656</v>
      </c>
      <c r="AG26" t="s">
        <v>965</v>
      </c>
      <c r="AH26" t="s">
        <v>284</v>
      </c>
      <c r="AI26" t="e">
        <f t="shared" si="9"/>
        <v>#REF!</v>
      </c>
    </row>
    <row r="27" spans="1:35" ht="19.5" customHeight="1" x14ac:dyDescent="0.25">
      <c r="A27" s="162">
        <v>18</v>
      </c>
      <c r="B27" s="163" t="s">
        <v>244</v>
      </c>
      <c r="C27" s="163" t="s">
        <v>247</v>
      </c>
      <c r="D27" s="163" t="s">
        <v>252</v>
      </c>
      <c r="E27" s="164" t="s">
        <v>248</v>
      </c>
      <c r="F27" s="547"/>
      <c r="G27" s="165">
        <v>1712659</v>
      </c>
      <c r="H27" s="166" t="s">
        <v>1829</v>
      </c>
      <c r="I27" s="158"/>
      <c r="J27" s="158"/>
      <c r="K27" s="159"/>
      <c r="L27" s="167">
        <f>'Moors League'!W26</f>
        <v>3</v>
      </c>
      <c r="M27" s="47">
        <f>'Moors League'!X26</f>
        <v>4318</v>
      </c>
      <c r="N27" s="47">
        <f>'Moors League'!Y26</f>
        <v>4</v>
      </c>
      <c r="O27" s="56"/>
      <c r="P27" s="138"/>
      <c r="Q27" s="58" t="s">
        <v>1998</v>
      </c>
      <c r="R27">
        <f t="shared" si="14"/>
        <v>1704290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003194</v>
      </c>
      <c r="AG27" t="s">
        <v>965</v>
      </c>
      <c r="AH27" t="s">
        <v>284</v>
      </c>
      <c r="AI27" t="e">
        <f t="shared" si="9"/>
        <v>#REF!</v>
      </c>
    </row>
    <row r="28" spans="1:35" ht="19.5" customHeight="1" x14ac:dyDescent="0.25">
      <c r="A28" s="162">
        <v>19</v>
      </c>
      <c r="B28" s="163" t="s">
        <v>243</v>
      </c>
      <c r="C28" s="163" t="s">
        <v>245</v>
      </c>
      <c r="D28" s="163" t="s">
        <v>252</v>
      </c>
      <c r="E28" s="164" t="s">
        <v>249</v>
      </c>
      <c r="F28" s="547"/>
      <c r="G28" s="165">
        <v>1430479</v>
      </c>
      <c r="H28" s="166" t="s">
        <v>1826</v>
      </c>
      <c r="I28" s="158"/>
      <c r="J28" s="158"/>
      <c r="K28" s="159"/>
      <c r="L28" s="167">
        <f>'Moors League'!W27</f>
        <v>6</v>
      </c>
      <c r="M28" s="47">
        <f>'Moors League'!X27</f>
        <v>4250</v>
      </c>
      <c r="N28" s="47">
        <f>'Moors League'!Y27</f>
        <v>1</v>
      </c>
      <c r="O28" s="56"/>
      <c r="P28" s="138"/>
      <c r="Q28" s="58" t="s">
        <v>1998</v>
      </c>
      <c r="R28">
        <f>G54</f>
        <v>1572863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003989</v>
      </c>
      <c r="AG28" t="s">
        <v>975</v>
      </c>
      <c r="AH28" t="s">
        <v>284</v>
      </c>
      <c r="AI28" t="e">
        <f t="shared" si="9"/>
        <v>#REF!</v>
      </c>
    </row>
    <row r="29" spans="1:35" ht="19.5" customHeight="1" x14ac:dyDescent="0.25">
      <c r="A29" s="162">
        <v>20</v>
      </c>
      <c r="B29" s="163" t="s">
        <v>244</v>
      </c>
      <c r="C29" s="163" t="s">
        <v>245</v>
      </c>
      <c r="D29" s="163" t="s">
        <v>252</v>
      </c>
      <c r="E29" s="164" t="s">
        <v>249</v>
      </c>
      <c r="F29" s="547"/>
      <c r="G29" s="165">
        <v>637090</v>
      </c>
      <c r="H29" s="166" t="s">
        <v>1831</v>
      </c>
      <c r="I29" s="158"/>
      <c r="J29" s="158"/>
      <c r="K29" s="159"/>
      <c r="L29" s="167">
        <f>'Moors League'!W28</f>
        <v>5</v>
      </c>
      <c r="M29" s="47">
        <f>'Moors League'!X28</f>
        <v>3521</v>
      </c>
      <c r="N29" s="47">
        <f>'Moors League'!Y28</f>
        <v>2</v>
      </c>
      <c r="O29" s="56"/>
      <c r="P29" s="138"/>
      <c r="Q29" s="58" t="s">
        <v>1998</v>
      </c>
      <c r="R29">
        <f>G55</f>
        <v>1616275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003593</v>
      </c>
      <c r="AG29" t="s">
        <v>975</v>
      </c>
      <c r="AH29" t="s">
        <v>284</v>
      </c>
      <c r="AI29" t="e">
        <f t="shared" si="9"/>
        <v>#REF!</v>
      </c>
    </row>
    <row r="30" spans="1:35" ht="19.5" customHeight="1" x14ac:dyDescent="0.25">
      <c r="A30" s="162">
        <v>21</v>
      </c>
      <c r="B30" s="163" t="s">
        <v>243</v>
      </c>
      <c r="C30" s="163" t="s">
        <v>242</v>
      </c>
      <c r="D30" s="163" t="s">
        <v>252</v>
      </c>
      <c r="E30" s="164" t="s">
        <v>251</v>
      </c>
      <c r="F30" s="547"/>
      <c r="G30" s="165">
        <v>1762690</v>
      </c>
      <c r="H30" s="166" t="s">
        <v>1835</v>
      </c>
      <c r="I30" s="158"/>
      <c r="J30" s="158"/>
      <c r="K30" s="159"/>
      <c r="L30" s="167">
        <f>'Moors League'!W29</f>
        <v>5</v>
      </c>
      <c r="M30" s="47">
        <f>'Moors League'!X29</f>
        <v>3840</v>
      </c>
      <c r="N30" s="47">
        <f>'Moors League'!Y29</f>
        <v>2</v>
      </c>
      <c r="O30" s="56"/>
      <c r="P30" s="138"/>
      <c r="Q30" s="58" t="s">
        <v>1998</v>
      </c>
      <c r="R30">
        <f>G64</f>
        <v>1572863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003786</v>
      </c>
      <c r="AG30" t="s">
        <v>965</v>
      </c>
      <c r="AH30" t="s">
        <v>284</v>
      </c>
      <c r="AI30" t="e">
        <f t="shared" si="9"/>
        <v>#REF!</v>
      </c>
    </row>
    <row r="31" spans="1:35" ht="19.5" customHeight="1" x14ac:dyDescent="0.25">
      <c r="A31" s="162">
        <v>22</v>
      </c>
      <c r="B31" s="163" t="s">
        <v>244</v>
      </c>
      <c r="C31" s="163" t="s">
        <v>242</v>
      </c>
      <c r="D31" s="163" t="s">
        <v>252</v>
      </c>
      <c r="E31" s="164" t="s">
        <v>251</v>
      </c>
      <c r="F31" s="547"/>
      <c r="G31" s="165">
        <v>1808389</v>
      </c>
      <c r="H31" s="166" t="s">
        <v>2013</v>
      </c>
      <c r="I31" s="158"/>
      <c r="J31" s="158"/>
      <c r="K31" s="159"/>
      <c r="L31" s="167">
        <f>'Moors League'!W30</f>
        <v>5</v>
      </c>
      <c r="M31" s="47">
        <f>'Moors League'!X30</f>
        <v>3846</v>
      </c>
      <c r="N31" s="47">
        <f>'Moors League'!Y30</f>
        <v>2</v>
      </c>
      <c r="O31" s="56"/>
      <c r="P31" s="138"/>
      <c r="Q31" s="58" t="s">
        <v>1998</v>
      </c>
      <c r="R31">
        <f>G65</f>
        <v>1616275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003133</v>
      </c>
      <c r="AG31" t="s">
        <v>965</v>
      </c>
      <c r="AH31" t="s">
        <v>284</v>
      </c>
      <c r="AI31" t="e">
        <f t="shared" si="9"/>
        <v>#REF!</v>
      </c>
    </row>
    <row r="32" spans="1:35" ht="19.5" customHeight="1" x14ac:dyDescent="0.25">
      <c r="A32" s="162">
        <v>23</v>
      </c>
      <c r="B32" s="163" t="s">
        <v>243</v>
      </c>
      <c r="C32" s="163" t="s">
        <v>84</v>
      </c>
      <c r="D32" s="163" t="s">
        <v>252</v>
      </c>
      <c r="E32" s="164" t="s">
        <v>250</v>
      </c>
      <c r="F32" s="547"/>
      <c r="G32" s="165">
        <v>1405046</v>
      </c>
      <c r="H32" s="166" t="s">
        <v>1822</v>
      </c>
      <c r="I32" s="158"/>
      <c r="J32" s="158"/>
      <c r="K32" s="159"/>
      <c r="L32" s="167">
        <f>'Moors League'!W31</f>
        <v>5</v>
      </c>
      <c r="M32" s="47">
        <f>'Moors League'!X31</f>
        <v>4209</v>
      </c>
      <c r="N32" s="47">
        <f>'Moors League'!Y31</f>
        <v>2</v>
      </c>
      <c r="O32" s="56"/>
      <c r="P32" s="138"/>
      <c r="Q32" s="58" t="s">
        <v>1998</v>
      </c>
      <c r="R32">
        <f t="shared" ref="R32:R37" si="19">G68</f>
        <v>1430479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004387</v>
      </c>
      <c r="AG32" t="s">
        <v>955</v>
      </c>
      <c r="AH32" t="s">
        <v>284</v>
      </c>
      <c r="AI32" t="e">
        <f t="shared" si="9"/>
        <v>#REF!</v>
      </c>
    </row>
    <row r="33" spans="1:36" ht="19.5" customHeight="1" x14ac:dyDescent="0.25">
      <c r="A33" s="162">
        <v>24</v>
      </c>
      <c r="B33" s="163" t="s">
        <v>244</v>
      </c>
      <c r="C33" s="163" t="s">
        <v>84</v>
      </c>
      <c r="D33" s="163" t="s">
        <v>252</v>
      </c>
      <c r="E33" s="164" t="s">
        <v>250</v>
      </c>
      <c r="F33" s="548"/>
      <c r="G33" s="165">
        <v>1237759</v>
      </c>
      <c r="H33" s="166" t="s">
        <v>1823</v>
      </c>
      <c r="I33" s="160"/>
      <c r="J33" s="160"/>
      <c r="K33" s="161"/>
      <c r="L33" s="167">
        <f>'Moors League'!W32</f>
        <v>3</v>
      </c>
      <c r="M33" s="47">
        <f>'Moors League'!X32</f>
        <v>3247</v>
      </c>
      <c r="N33" s="47">
        <f>'Moors League'!Y32</f>
        <v>4</v>
      </c>
      <c r="O33" s="56"/>
      <c r="P33" s="138"/>
      <c r="Q33" s="58" t="s">
        <v>1998</v>
      </c>
      <c r="R33">
        <f t="shared" si="19"/>
        <v>1616275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003759</v>
      </c>
      <c r="AG33" t="s">
        <v>955</v>
      </c>
      <c r="AH33" t="s">
        <v>284</v>
      </c>
      <c r="AI33" t="e">
        <f t="shared" si="9"/>
        <v>#REF!</v>
      </c>
    </row>
    <row r="34" spans="1:36" ht="19.5" customHeight="1" x14ac:dyDescent="0.25">
      <c r="A34" s="162">
        <v>25</v>
      </c>
      <c r="B34" s="163" t="s">
        <v>243</v>
      </c>
      <c r="C34" s="163" t="s">
        <v>246</v>
      </c>
      <c r="D34" s="163" t="s">
        <v>253</v>
      </c>
      <c r="E34" s="164" t="s">
        <v>101</v>
      </c>
      <c r="F34" s="169" t="s">
        <v>256</v>
      </c>
      <c r="G34" s="165">
        <v>1572863</v>
      </c>
      <c r="H34" s="166" t="s">
        <v>1830</v>
      </c>
      <c r="I34" s="170" t="s">
        <v>258</v>
      </c>
      <c r="J34" s="165">
        <v>1671017</v>
      </c>
      <c r="K34" s="166" t="s">
        <v>1832</v>
      </c>
      <c r="L34" s="535"/>
      <c r="M34" s="536"/>
      <c r="N34" s="536"/>
      <c r="O34" s="56"/>
      <c r="P34" s="138"/>
      <c r="Q34" s="58" t="s">
        <v>1998</v>
      </c>
      <c r="R34">
        <f t="shared" si="19"/>
        <v>1671017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004721</v>
      </c>
      <c r="AG34" t="s">
        <v>1009</v>
      </c>
      <c r="AH34" t="s">
        <v>284</v>
      </c>
      <c r="AI34" t="e">
        <f t="shared" si="9"/>
        <v>#REF!</v>
      </c>
    </row>
    <row r="35" spans="1:36" ht="19.5" customHeight="1" x14ac:dyDescent="0.25">
      <c r="A35" s="542"/>
      <c r="B35" s="543"/>
      <c r="C35" s="543"/>
      <c r="D35" s="543"/>
      <c r="E35" s="544"/>
      <c r="F35" s="169" t="s">
        <v>257</v>
      </c>
      <c r="G35" s="165">
        <v>1762690</v>
      </c>
      <c r="H35" s="166" t="s">
        <v>1824</v>
      </c>
      <c r="I35" s="170" t="s">
        <v>259</v>
      </c>
      <c r="J35" s="165">
        <v>1501312</v>
      </c>
      <c r="K35" s="166" t="s">
        <v>1835</v>
      </c>
      <c r="L35" s="167">
        <f>'Moors League'!W33</f>
        <v>6</v>
      </c>
      <c r="M35" s="47">
        <f>'Moors League'!X33</f>
        <v>25864</v>
      </c>
      <c r="N35" s="47">
        <f>'Moors League'!Y33</f>
        <v>1</v>
      </c>
      <c r="O35" s="56"/>
      <c r="P35" s="138"/>
      <c r="Q35" s="58" t="s">
        <v>1998</v>
      </c>
      <c r="R35">
        <f t="shared" si="19"/>
        <v>1704290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005125</v>
      </c>
      <c r="AG35" t="s">
        <v>1009</v>
      </c>
      <c r="AH35" t="s">
        <v>284</v>
      </c>
      <c r="AI35" t="e">
        <f t="shared" si="9"/>
        <v>#REF!</v>
      </c>
    </row>
    <row r="36" spans="1:36" ht="19.5" customHeight="1" x14ac:dyDescent="0.25">
      <c r="A36" s="162">
        <v>26</v>
      </c>
      <c r="B36" s="163" t="s">
        <v>244</v>
      </c>
      <c r="C36" s="163" t="s">
        <v>246</v>
      </c>
      <c r="D36" s="163" t="s">
        <v>253</v>
      </c>
      <c r="E36" s="164" t="s">
        <v>101</v>
      </c>
      <c r="F36" s="171" t="s">
        <v>256</v>
      </c>
      <c r="G36" s="165">
        <v>1729880</v>
      </c>
      <c r="H36" s="166" t="s">
        <v>1837</v>
      </c>
      <c r="I36" s="170" t="s">
        <v>258</v>
      </c>
      <c r="J36" s="165">
        <v>1712659</v>
      </c>
      <c r="K36" s="166" t="s">
        <v>1829</v>
      </c>
      <c r="L36" s="535"/>
      <c r="M36" s="536"/>
      <c r="N36" s="536"/>
      <c r="O36" s="56"/>
      <c r="P36" s="138"/>
      <c r="Q36" s="58" t="s">
        <v>1998</v>
      </c>
      <c r="R36">
        <f t="shared" si="19"/>
        <v>1487497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003060</v>
      </c>
      <c r="AG36" t="s">
        <v>965</v>
      </c>
      <c r="AH36" t="s">
        <v>284</v>
      </c>
      <c r="AI36" t="e">
        <f t="shared" si="9"/>
        <v>#REF!</v>
      </c>
    </row>
    <row r="37" spans="1:36" ht="19.5" customHeight="1" x14ac:dyDescent="0.25">
      <c r="A37" s="542"/>
      <c r="B37" s="543"/>
      <c r="C37" s="543"/>
      <c r="D37" s="543"/>
      <c r="E37" s="544"/>
      <c r="F37" s="169" t="s">
        <v>257</v>
      </c>
      <c r="G37" s="165">
        <v>1616275</v>
      </c>
      <c r="H37" s="166" t="s">
        <v>1831</v>
      </c>
      <c r="I37" s="170" t="s">
        <v>259</v>
      </c>
      <c r="J37" s="165">
        <v>1808389</v>
      </c>
      <c r="K37" s="166" t="s">
        <v>1825</v>
      </c>
      <c r="L37" s="167">
        <f>'Moors League'!W34</f>
        <v>5</v>
      </c>
      <c r="M37" s="47">
        <f>'Moors League'!X34</f>
        <v>24690</v>
      </c>
      <c r="N37" s="47">
        <f>'Moors League'!Y34</f>
        <v>2</v>
      </c>
      <c r="O37" s="56"/>
      <c r="P37" s="138"/>
      <c r="Q37" s="58" t="s">
        <v>1998</v>
      </c>
      <c r="R37">
        <f t="shared" si="19"/>
        <v>1237759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002716</v>
      </c>
      <c r="AG37" t="s">
        <v>965</v>
      </c>
      <c r="AH37" t="s">
        <v>284</v>
      </c>
      <c r="AI37" t="e">
        <f t="shared" si="9"/>
        <v>#REF!</v>
      </c>
    </row>
    <row r="38" spans="1:36" ht="19.5" customHeight="1" x14ac:dyDescent="0.25">
      <c r="A38" s="162">
        <v>27</v>
      </c>
      <c r="B38" s="163" t="s">
        <v>243</v>
      </c>
      <c r="C38" s="163" t="s">
        <v>247</v>
      </c>
      <c r="D38" s="163" t="s">
        <v>254</v>
      </c>
      <c r="E38" s="164" t="s">
        <v>103</v>
      </c>
      <c r="F38" s="172">
        <v>1</v>
      </c>
      <c r="G38" s="165">
        <v>1812284</v>
      </c>
      <c r="H38" s="166" t="s">
        <v>1836</v>
      </c>
      <c r="I38" s="173">
        <v>2</v>
      </c>
      <c r="J38" s="165">
        <v>1781712</v>
      </c>
      <c r="K38" s="166" t="s">
        <v>1843</v>
      </c>
      <c r="L38" s="535"/>
      <c r="M38" s="536"/>
      <c r="N38" s="536"/>
      <c r="O38" s="56"/>
      <c r="P38" s="138"/>
      <c r="Q38" s="58" t="s">
        <v>1998</v>
      </c>
    </row>
    <row r="39" spans="1:36" ht="19.5" customHeight="1" x14ac:dyDescent="0.25">
      <c r="A39" s="542"/>
      <c r="B39" s="543"/>
      <c r="C39" s="543"/>
      <c r="D39" s="543"/>
      <c r="E39" s="544"/>
      <c r="F39" s="172">
        <v>3</v>
      </c>
      <c r="G39" s="165">
        <v>1722421</v>
      </c>
      <c r="H39" s="166" t="s">
        <v>1834</v>
      </c>
      <c r="I39" s="173">
        <v>4</v>
      </c>
      <c r="J39" s="165">
        <v>1813382</v>
      </c>
      <c r="K39" s="166" t="s">
        <v>1828</v>
      </c>
      <c r="L39" s="167">
        <f>'Moors League'!W35</f>
        <v>6</v>
      </c>
      <c r="M39" s="47">
        <f>'Moors League'!X35</f>
        <v>12844</v>
      </c>
      <c r="N39" s="47">
        <f>'Moors League'!Y35</f>
        <v>1</v>
      </c>
      <c r="O39" s="56"/>
      <c r="P39" s="138"/>
      <c r="Q39" s="58" t="s">
        <v>1998</v>
      </c>
    </row>
    <row r="40" spans="1:36" ht="19.5" customHeight="1" x14ac:dyDescent="0.25">
      <c r="A40" s="162">
        <v>28</v>
      </c>
      <c r="B40" s="163" t="s">
        <v>244</v>
      </c>
      <c r="C40" s="163" t="s">
        <v>247</v>
      </c>
      <c r="D40" s="163" t="s">
        <v>254</v>
      </c>
      <c r="E40" s="164" t="s">
        <v>103</v>
      </c>
      <c r="F40" s="171">
        <v>1</v>
      </c>
      <c r="G40" s="165">
        <v>1729880</v>
      </c>
      <c r="H40" s="166" t="s">
        <v>1837</v>
      </c>
      <c r="I40" s="174">
        <v>2</v>
      </c>
      <c r="J40" s="165">
        <v>1711582</v>
      </c>
      <c r="K40" s="166" t="s">
        <v>2014</v>
      </c>
      <c r="L40" s="535"/>
      <c r="M40" s="536"/>
      <c r="N40" s="536"/>
      <c r="O40" s="56"/>
      <c r="P40" s="138"/>
      <c r="Q40" s="58" t="s">
        <v>1998</v>
      </c>
    </row>
    <row r="41" spans="1:36" ht="19.5" customHeight="1" x14ac:dyDescent="0.25">
      <c r="A41" s="542"/>
      <c r="B41" s="543"/>
      <c r="C41" s="543"/>
      <c r="D41" s="543"/>
      <c r="E41" s="544"/>
      <c r="F41" s="175">
        <v>3</v>
      </c>
      <c r="G41" s="165">
        <v>1712659</v>
      </c>
      <c r="H41" s="166" t="s">
        <v>1844</v>
      </c>
      <c r="I41" s="176">
        <v>4</v>
      </c>
      <c r="J41" s="165">
        <v>1835408</v>
      </c>
      <c r="K41" s="166" t="s">
        <v>1845</v>
      </c>
      <c r="L41" s="167">
        <f>'Moors League'!W36</f>
        <v>5</v>
      </c>
      <c r="M41" s="47">
        <f>'Moors League'!X36</f>
        <v>12937</v>
      </c>
      <c r="N41" s="47">
        <f>'Moors League'!Y36</f>
        <v>2</v>
      </c>
      <c r="O41" s="56"/>
      <c r="P41" s="138"/>
      <c r="Q41" s="58" t="s">
        <v>1998</v>
      </c>
    </row>
    <row r="42" spans="1:36" ht="19.5" customHeight="1" x14ac:dyDescent="0.25">
      <c r="A42" s="162">
        <v>29</v>
      </c>
      <c r="B42" s="163" t="s">
        <v>243</v>
      </c>
      <c r="C42" s="163" t="s">
        <v>245</v>
      </c>
      <c r="D42" s="163" t="s">
        <v>253</v>
      </c>
      <c r="E42" s="164" t="s">
        <v>101</v>
      </c>
      <c r="F42" s="169" t="s">
        <v>256</v>
      </c>
      <c r="G42" s="165">
        <v>1572863</v>
      </c>
      <c r="H42" s="166" t="s">
        <v>1832</v>
      </c>
      <c r="I42" s="170" t="s">
        <v>258</v>
      </c>
      <c r="J42" s="165">
        <v>1671017</v>
      </c>
      <c r="K42" s="166" t="s">
        <v>1839</v>
      </c>
      <c r="L42" s="535"/>
      <c r="M42" s="536"/>
      <c r="N42" s="536"/>
      <c r="O42" s="56"/>
      <c r="P42" s="138"/>
      <c r="Q42" s="58" t="s">
        <v>1998</v>
      </c>
    </row>
    <row r="43" spans="1:36" ht="19.5" customHeight="1" x14ac:dyDescent="0.25">
      <c r="A43" s="542"/>
      <c r="B43" s="543"/>
      <c r="C43" s="543"/>
      <c r="D43" s="543"/>
      <c r="E43" s="544"/>
      <c r="F43" s="169" t="s">
        <v>257</v>
      </c>
      <c r="G43" s="165">
        <v>1724506</v>
      </c>
      <c r="H43" s="166" t="s">
        <v>1826</v>
      </c>
      <c r="I43" s="170" t="s">
        <v>259</v>
      </c>
      <c r="J43" s="165">
        <v>1430479</v>
      </c>
      <c r="K43" s="166" t="s">
        <v>1838</v>
      </c>
      <c r="L43" s="167">
        <f>'Moors League'!W37</f>
        <v>5</v>
      </c>
      <c r="M43" s="47">
        <f>'Moors League'!X37</f>
        <v>30046</v>
      </c>
      <c r="N43" s="47">
        <f>'Moors League'!Y37</f>
        <v>2</v>
      </c>
      <c r="O43" s="56"/>
      <c r="P43" s="138"/>
      <c r="Q43" s="58" t="s">
        <v>1998</v>
      </c>
    </row>
    <row r="44" spans="1:36" ht="19.5" customHeight="1" x14ac:dyDescent="0.25">
      <c r="A44" s="162">
        <v>30</v>
      </c>
      <c r="B44" s="163" t="s">
        <v>244</v>
      </c>
      <c r="C44" s="163" t="s">
        <v>245</v>
      </c>
      <c r="D44" s="163" t="s">
        <v>253</v>
      </c>
      <c r="E44" s="164" t="s">
        <v>101</v>
      </c>
      <c r="F44" s="171" t="s">
        <v>256</v>
      </c>
      <c r="G44" s="165">
        <v>1712659</v>
      </c>
      <c r="H44" s="166" t="s">
        <v>1829</v>
      </c>
      <c r="I44" s="170" t="s">
        <v>258</v>
      </c>
      <c r="J44" s="165">
        <v>1729880</v>
      </c>
      <c r="K44" s="166" t="s">
        <v>1844</v>
      </c>
      <c r="L44" s="535"/>
      <c r="M44" s="536"/>
      <c r="N44" s="536"/>
      <c r="O44" s="56"/>
      <c r="P44" s="138"/>
      <c r="Q44" s="58" t="s">
        <v>1998</v>
      </c>
    </row>
    <row r="45" spans="1:36" ht="19.5" customHeight="1" x14ac:dyDescent="0.25">
      <c r="A45" s="542"/>
      <c r="B45" s="543"/>
      <c r="C45" s="543"/>
      <c r="D45" s="543"/>
      <c r="E45" s="544"/>
      <c r="F45" s="169" t="s">
        <v>257</v>
      </c>
      <c r="G45" s="165">
        <v>1616275</v>
      </c>
      <c r="H45" s="166" t="s">
        <v>1831</v>
      </c>
      <c r="I45" s="170" t="s">
        <v>259</v>
      </c>
      <c r="J45" s="165">
        <v>1704290</v>
      </c>
      <c r="K45" s="166" t="s">
        <v>1825</v>
      </c>
      <c r="L45" s="167">
        <f>'Moors League'!W38</f>
        <v>5</v>
      </c>
      <c r="M45" s="47">
        <f>'Moors League'!X38</f>
        <v>25937</v>
      </c>
      <c r="N45" s="47">
        <f>'Moors League'!Y38</f>
        <v>2</v>
      </c>
      <c r="O45" s="56"/>
      <c r="P45" s="138"/>
      <c r="Q45" s="58" t="s">
        <v>1998</v>
      </c>
    </row>
    <row r="46" spans="1:36" s="28" customFormat="1" ht="19.5" customHeight="1" x14ac:dyDescent="0.25">
      <c r="A46" s="162">
        <v>31</v>
      </c>
      <c r="B46" s="163" t="s">
        <v>243</v>
      </c>
      <c r="C46" s="163" t="s">
        <v>84</v>
      </c>
      <c r="D46" s="163" t="s">
        <v>252</v>
      </c>
      <c r="E46" s="164" t="s">
        <v>249</v>
      </c>
      <c r="F46" s="547"/>
      <c r="G46" s="165">
        <v>1405046</v>
      </c>
      <c r="H46" s="166" t="s">
        <v>1822</v>
      </c>
      <c r="I46" s="158"/>
      <c r="J46" s="158"/>
      <c r="K46" s="159"/>
      <c r="L46" s="167">
        <f>'Moors League'!W39</f>
        <v>4</v>
      </c>
      <c r="M46" s="47">
        <f>'Moors League'!X39</f>
        <v>3489</v>
      </c>
      <c r="N46" s="47">
        <f>'Moors League'!Y39</f>
        <v>3</v>
      </c>
      <c r="O46" s="56"/>
      <c r="P46" s="57"/>
      <c r="Q46" s="58"/>
      <c r="AJ46" s="177"/>
    </row>
    <row r="47" spans="1:36" s="28" customFormat="1" ht="19.5" customHeight="1" x14ac:dyDescent="0.25">
      <c r="A47" s="162">
        <v>32</v>
      </c>
      <c r="B47" s="163" t="s">
        <v>244</v>
      </c>
      <c r="C47" s="163" t="s">
        <v>84</v>
      </c>
      <c r="D47" s="163" t="s">
        <v>252</v>
      </c>
      <c r="E47" s="164" t="s">
        <v>249</v>
      </c>
      <c r="F47" s="547"/>
      <c r="G47" s="165">
        <v>1237759</v>
      </c>
      <c r="H47" s="166" t="s">
        <v>1823</v>
      </c>
      <c r="I47" s="158"/>
      <c r="J47" s="158"/>
      <c r="K47" s="159"/>
      <c r="L47" s="167">
        <f>'Moors League'!W40</f>
        <v>4</v>
      </c>
      <c r="M47" s="47">
        <f>'Moors League'!X40</f>
        <v>3015</v>
      </c>
      <c r="N47" s="47">
        <f>'Moors League'!Y40</f>
        <v>3</v>
      </c>
      <c r="O47" s="56"/>
      <c r="P47" s="57"/>
      <c r="Q47" s="58" t="s">
        <v>1998</v>
      </c>
      <c r="AJ47" s="177"/>
    </row>
    <row r="48" spans="1:36" s="28" customFormat="1" ht="19.5" customHeight="1" x14ac:dyDescent="0.25">
      <c r="A48" s="162">
        <v>33</v>
      </c>
      <c r="B48" s="163" t="s">
        <v>243</v>
      </c>
      <c r="C48" s="163" t="s">
        <v>242</v>
      </c>
      <c r="D48" s="163" t="s">
        <v>252</v>
      </c>
      <c r="E48" s="164" t="s">
        <v>248</v>
      </c>
      <c r="F48" s="547"/>
      <c r="G48" s="165">
        <v>1738738</v>
      </c>
      <c r="H48" s="166" t="s">
        <v>1835</v>
      </c>
      <c r="I48" s="158"/>
      <c r="J48" s="158"/>
      <c r="K48" s="159"/>
      <c r="L48" s="167">
        <f>'Moors League'!W41</f>
        <v>5</v>
      </c>
      <c r="M48" s="47">
        <f>'Moors League'!X41</f>
        <v>4964</v>
      </c>
      <c r="N48" s="47">
        <f>'Moors League'!Y41</f>
        <v>2</v>
      </c>
      <c r="O48" s="56"/>
      <c r="P48" s="57"/>
      <c r="Q48" s="58"/>
      <c r="AJ48" s="177"/>
    </row>
    <row r="49" spans="1:36" s="28" customFormat="1" ht="19.5" customHeight="1" x14ac:dyDescent="0.25">
      <c r="A49" s="162">
        <v>34</v>
      </c>
      <c r="B49" s="163" t="s">
        <v>244</v>
      </c>
      <c r="C49" s="163" t="s">
        <v>242</v>
      </c>
      <c r="D49" s="163" t="s">
        <v>252</v>
      </c>
      <c r="E49" s="164" t="s">
        <v>248</v>
      </c>
      <c r="F49" s="547"/>
      <c r="G49" s="165">
        <v>1704290</v>
      </c>
      <c r="H49" s="166" t="s">
        <v>1825</v>
      </c>
      <c r="I49" s="158"/>
      <c r="J49" s="158"/>
      <c r="K49" s="159"/>
      <c r="L49" s="167">
        <f>'Moors League'!W42</f>
        <v>3</v>
      </c>
      <c r="M49" s="47">
        <f>'Moors League'!X42</f>
        <v>3962</v>
      </c>
      <c r="N49" s="47">
        <f>'Moors League'!Y42</f>
        <v>4</v>
      </c>
      <c r="O49" s="56"/>
      <c r="P49" s="57"/>
      <c r="Q49" s="58"/>
      <c r="AJ49" s="177"/>
    </row>
    <row r="50" spans="1:36" s="28" customFormat="1" ht="19.5" customHeight="1" x14ac:dyDescent="0.25">
      <c r="A50" s="162">
        <v>35</v>
      </c>
      <c r="B50" s="163" t="s">
        <v>243</v>
      </c>
      <c r="C50" s="163" t="s">
        <v>245</v>
      </c>
      <c r="D50" s="163" t="s">
        <v>252</v>
      </c>
      <c r="E50" s="164" t="s">
        <v>251</v>
      </c>
      <c r="F50" s="547"/>
      <c r="G50" s="165">
        <v>1430479</v>
      </c>
      <c r="H50" s="166" t="s">
        <v>1826</v>
      </c>
      <c r="I50" s="158"/>
      <c r="J50" s="158"/>
      <c r="K50" s="159"/>
      <c r="L50" s="167">
        <f>'Moors League'!W43</f>
        <v>5</v>
      </c>
      <c r="M50" s="47">
        <f>'Moors League'!X43</f>
        <v>3656</v>
      </c>
      <c r="N50" s="47">
        <f>'Moors League'!Y43</f>
        <v>2</v>
      </c>
      <c r="O50" s="56"/>
      <c r="P50" s="57"/>
      <c r="Q50" s="58"/>
      <c r="AJ50" s="177"/>
    </row>
    <row r="51" spans="1:36" s="28" customFormat="1" ht="19.5" customHeight="1" x14ac:dyDescent="0.25">
      <c r="A51" s="162">
        <v>36</v>
      </c>
      <c r="B51" s="163" t="s">
        <v>244</v>
      </c>
      <c r="C51" s="163" t="s">
        <v>245</v>
      </c>
      <c r="D51" s="163" t="s">
        <v>252</v>
      </c>
      <c r="E51" s="164" t="s">
        <v>251</v>
      </c>
      <c r="F51" s="547"/>
      <c r="G51" s="165">
        <v>1704290</v>
      </c>
      <c r="H51" s="166" t="s">
        <v>1825</v>
      </c>
      <c r="I51" s="158"/>
      <c r="J51" s="158"/>
      <c r="K51" s="159"/>
      <c r="L51" s="167">
        <f>'Moors League'!W44</f>
        <v>5</v>
      </c>
      <c r="M51" s="47">
        <f>'Moors League'!X44</f>
        <v>3194</v>
      </c>
      <c r="N51" s="47">
        <f>'Moors League'!Y44</f>
        <v>2</v>
      </c>
      <c r="O51" s="56"/>
      <c r="P51" s="57"/>
      <c r="Q51" s="58"/>
      <c r="AJ51" s="177"/>
    </row>
    <row r="52" spans="1:36" s="28" customFormat="1" ht="19.5" customHeight="1" x14ac:dyDescent="0.25">
      <c r="A52" s="162">
        <v>37</v>
      </c>
      <c r="B52" s="163" t="s">
        <v>243</v>
      </c>
      <c r="C52" s="163" t="s">
        <v>247</v>
      </c>
      <c r="D52" s="163" t="s">
        <v>252</v>
      </c>
      <c r="E52" s="164" t="s">
        <v>250</v>
      </c>
      <c r="F52" s="547"/>
      <c r="G52" s="165">
        <v>1722421</v>
      </c>
      <c r="H52" s="166" t="s">
        <v>1828</v>
      </c>
      <c r="I52" s="158"/>
      <c r="J52" s="158"/>
      <c r="K52" s="159"/>
      <c r="L52" s="167">
        <f>'Moors League'!W45</f>
        <v>2</v>
      </c>
      <c r="M52" s="47">
        <f>'Moors League'!X45</f>
        <v>5277</v>
      </c>
      <c r="N52" s="47">
        <f>'Moors League'!Y45</f>
        <v>5</v>
      </c>
      <c r="O52" s="56"/>
      <c r="P52" s="57"/>
      <c r="Q52" s="58" t="s">
        <v>1998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77"/>
    </row>
    <row r="53" spans="1:36" s="28" customFormat="1" ht="19.5" customHeight="1" x14ac:dyDescent="0.25">
      <c r="A53" s="162">
        <v>38</v>
      </c>
      <c r="B53" s="163" t="s">
        <v>244</v>
      </c>
      <c r="C53" s="163" t="s">
        <v>247</v>
      </c>
      <c r="D53" s="163" t="s">
        <v>252</v>
      </c>
      <c r="E53" s="164" t="s">
        <v>250</v>
      </c>
      <c r="F53" s="547"/>
      <c r="G53" s="165">
        <v>1712659</v>
      </c>
      <c r="H53" s="166" t="s">
        <v>1844</v>
      </c>
      <c r="I53" s="158"/>
      <c r="J53" s="158"/>
      <c r="K53" s="159"/>
      <c r="L53" s="167">
        <f>'Moors League'!W46</f>
        <v>3</v>
      </c>
      <c r="M53" s="47">
        <f>'Moors League'!X46</f>
        <v>5415</v>
      </c>
      <c r="N53" s="47">
        <f>'Moors League'!Y46</f>
        <v>4</v>
      </c>
      <c r="O53" s="56"/>
      <c r="P53" s="57"/>
      <c r="Q53" s="58" t="s">
        <v>1998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77"/>
    </row>
    <row r="54" spans="1:36" s="28" customFormat="1" ht="19.5" customHeight="1" x14ac:dyDescent="0.25">
      <c r="A54" s="162">
        <v>39</v>
      </c>
      <c r="B54" s="163" t="s">
        <v>243</v>
      </c>
      <c r="C54" s="163" t="s">
        <v>246</v>
      </c>
      <c r="D54" s="163" t="s">
        <v>252</v>
      </c>
      <c r="E54" s="164" t="s">
        <v>249</v>
      </c>
      <c r="F54" s="547"/>
      <c r="G54" s="165">
        <v>1572863</v>
      </c>
      <c r="H54" s="166" t="s">
        <v>1830</v>
      </c>
      <c r="I54" s="158"/>
      <c r="J54" s="158"/>
      <c r="K54" s="159"/>
      <c r="L54" s="167">
        <f>'Moors League'!W47</f>
        <v>5</v>
      </c>
      <c r="M54" s="47">
        <f>'Moors League'!X47</f>
        <v>3989</v>
      </c>
      <c r="N54" s="47">
        <f>'Moors League'!Y47</f>
        <v>2</v>
      </c>
      <c r="O54" s="56"/>
      <c r="P54" s="57"/>
      <c r="Q54" s="58"/>
      <c r="AJ54" s="177"/>
    </row>
    <row r="55" spans="1:36" s="28" customFormat="1" ht="19.5" customHeight="1" x14ac:dyDescent="0.25">
      <c r="A55" s="162">
        <v>40</v>
      </c>
      <c r="B55" s="163" t="s">
        <v>244</v>
      </c>
      <c r="C55" s="163" t="s">
        <v>246</v>
      </c>
      <c r="D55" s="163" t="s">
        <v>252</v>
      </c>
      <c r="E55" s="164" t="s">
        <v>249</v>
      </c>
      <c r="F55" s="548"/>
      <c r="G55" s="165">
        <v>1616275</v>
      </c>
      <c r="H55" s="166" t="s">
        <v>1831</v>
      </c>
      <c r="I55" s="160"/>
      <c r="J55" s="160"/>
      <c r="K55" s="161"/>
      <c r="L55" s="167">
        <f>'Moors League'!W48</f>
        <v>5</v>
      </c>
      <c r="M55" s="47">
        <f>'Moors League'!X48</f>
        <v>3593</v>
      </c>
      <c r="N55" s="47">
        <f>'Moors League'!Y48</f>
        <v>2</v>
      </c>
      <c r="O55" s="56"/>
      <c r="P55" s="57"/>
      <c r="Q55" s="58" t="s">
        <v>1998</v>
      </c>
      <c r="AJ55" s="177"/>
    </row>
    <row r="56" spans="1:36" s="28" customFormat="1" ht="19.5" customHeight="1" x14ac:dyDescent="0.25">
      <c r="A56" s="162">
        <v>41</v>
      </c>
      <c r="B56" s="163" t="s">
        <v>243</v>
      </c>
      <c r="C56" s="163" t="s">
        <v>84</v>
      </c>
      <c r="D56" s="163" t="s">
        <v>253</v>
      </c>
      <c r="E56" s="164" t="s">
        <v>103</v>
      </c>
      <c r="F56" s="172">
        <v>1</v>
      </c>
      <c r="G56" s="165">
        <v>1694759</v>
      </c>
      <c r="H56" s="166" t="s">
        <v>2015</v>
      </c>
      <c r="I56" s="173">
        <v>2</v>
      </c>
      <c r="J56" s="165">
        <v>1501312</v>
      </c>
      <c r="K56" s="166" t="s">
        <v>1841</v>
      </c>
      <c r="L56" s="535"/>
      <c r="M56" s="536"/>
      <c r="N56" s="536"/>
      <c r="O56" s="56"/>
      <c r="P56" s="57"/>
      <c r="Q56" s="58" t="s">
        <v>1998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77"/>
    </row>
    <row r="57" spans="1:36" s="28" customFormat="1" ht="19.5" customHeight="1" x14ac:dyDescent="0.25">
      <c r="A57" s="542"/>
      <c r="B57" s="543"/>
      <c r="C57" s="543"/>
      <c r="D57" s="543"/>
      <c r="E57" s="544"/>
      <c r="F57" s="172">
        <v>3</v>
      </c>
      <c r="G57" s="165">
        <v>1430479</v>
      </c>
      <c r="H57" s="166" t="s">
        <v>1826</v>
      </c>
      <c r="I57" s="173">
        <v>4</v>
      </c>
      <c r="J57" s="165">
        <v>1405046</v>
      </c>
      <c r="K57" s="166" t="s">
        <v>1822</v>
      </c>
      <c r="L57" s="167">
        <f>'Moors League'!W49</f>
        <v>5</v>
      </c>
      <c r="M57" s="47">
        <f>'Moors League'!X49</f>
        <v>22775</v>
      </c>
      <c r="N57" s="47">
        <f>'Moors League'!Y49</f>
        <v>2</v>
      </c>
      <c r="O57" s="56"/>
      <c r="P57" s="57"/>
      <c r="Q57" s="58" t="s">
        <v>1998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77"/>
    </row>
    <row r="58" spans="1:36" s="28" customFormat="1" ht="19.5" customHeight="1" x14ac:dyDescent="0.25">
      <c r="A58" s="162">
        <v>42</v>
      </c>
      <c r="B58" s="163" t="s">
        <v>244</v>
      </c>
      <c r="C58" s="163" t="s">
        <v>84</v>
      </c>
      <c r="D58" s="163" t="s">
        <v>253</v>
      </c>
      <c r="E58" s="164" t="s">
        <v>103</v>
      </c>
      <c r="F58" s="171">
        <v>1</v>
      </c>
      <c r="G58" s="165">
        <v>1808389</v>
      </c>
      <c r="H58" s="166" t="s">
        <v>1837</v>
      </c>
      <c r="I58" s="174">
        <v>2</v>
      </c>
      <c r="J58" s="165">
        <v>1237759</v>
      </c>
      <c r="K58" s="166" t="s">
        <v>1825</v>
      </c>
      <c r="L58" s="535"/>
      <c r="M58" s="536"/>
      <c r="N58" s="536"/>
      <c r="O58" s="56"/>
      <c r="P58" s="57"/>
      <c r="Q58" s="58" t="s">
        <v>1998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77"/>
    </row>
    <row r="59" spans="1:36" s="28" customFormat="1" ht="19.5" customHeight="1" x14ac:dyDescent="0.25">
      <c r="A59" s="542"/>
      <c r="B59" s="543"/>
      <c r="C59" s="543"/>
      <c r="D59" s="543"/>
      <c r="E59" s="544"/>
      <c r="F59" s="175">
        <v>3</v>
      </c>
      <c r="G59" s="165">
        <v>1237759</v>
      </c>
      <c r="H59" s="166" t="s">
        <v>1823</v>
      </c>
      <c r="I59" s="176">
        <v>4</v>
      </c>
      <c r="J59" s="165">
        <v>637090</v>
      </c>
      <c r="K59" s="166" t="s">
        <v>1842</v>
      </c>
      <c r="L59" s="167">
        <f>'Moors League'!W50</f>
        <v>6</v>
      </c>
      <c r="M59" s="47">
        <f>'Moors League'!X50</f>
        <v>21754</v>
      </c>
      <c r="N59" s="47">
        <f>'Moors League'!Y50</f>
        <v>1</v>
      </c>
      <c r="O59" s="56"/>
      <c r="P59" s="57"/>
      <c r="Q59" s="58" t="s">
        <v>1998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77"/>
    </row>
    <row r="60" spans="1:36" s="28" customFormat="1" ht="19.5" customHeight="1" x14ac:dyDescent="0.25">
      <c r="A60" s="162">
        <v>43</v>
      </c>
      <c r="B60" s="163" t="s">
        <v>243</v>
      </c>
      <c r="C60" s="163" t="s">
        <v>242</v>
      </c>
      <c r="D60" s="163" t="s">
        <v>253</v>
      </c>
      <c r="E60" s="164" t="s">
        <v>101</v>
      </c>
      <c r="F60" s="169" t="s">
        <v>256</v>
      </c>
      <c r="G60" s="165">
        <v>1665155</v>
      </c>
      <c r="H60" s="166" t="s">
        <v>1834</v>
      </c>
      <c r="I60" s="170" t="s">
        <v>258</v>
      </c>
      <c r="J60" s="165">
        <v>1671017</v>
      </c>
      <c r="K60" s="166" t="s">
        <v>1839</v>
      </c>
      <c r="L60" s="535"/>
      <c r="M60" s="536"/>
      <c r="N60" s="536"/>
      <c r="O60" s="56"/>
      <c r="P60" s="57"/>
      <c r="Q60" s="58" t="s">
        <v>1998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77"/>
    </row>
    <row r="61" spans="1:36" s="28" customFormat="1" ht="19.5" customHeight="1" x14ac:dyDescent="0.25">
      <c r="A61" s="542"/>
      <c r="B61" s="543"/>
      <c r="C61" s="543"/>
      <c r="D61" s="543"/>
      <c r="E61" s="544"/>
      <c r="F61" s="169" t="s">
        <v>257</v>
      </c>
      <c r="G61" s="165">
        <v>1738738</v>
      </c>
      <c r="H61" s="166" t="s">
        <v>1824</v>
      </c>
      <c r="I61" s="170" t="s">
        <v>259</v>
      </c>
      <c r="J61" s="165">
        <v>1694759</v>
      </c>
      <c r="K61" s="166" t="s">
        <v>2015</v>
      </c>
      <c r="L61" s="167">
        <f>'Moors League'!W51</f>
        <v>4</v>
      </c>
      <c r="M61" s="47">
        <f>'Moors League'!X51</f>
        <v>30590</v>
      </c>
      <c r="N61" s="47">
        <f>'Moors League'!Y51</f>
        <v>3</v>
      </c>
      <c r="O61" s="56"/>
      <c r="P61" s="57"/>
      <c r="Q61" s="58" t="s">
        <v>1998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77"/>
    </row>
    <row r="62" spans="1:36" s="28" customFormat="1" ht="19.5" customHeight="1" x14ac:dyDescent="0.25">
      <c r="A62" s="162">
        <v>44</v>
      </c>
      <c r="B62" s="163" t="s">
        <v>244</v>
      </c>
      <c r="C62" s="163" t="s">
        <v>242</v>
      </c>
      <c r="D62" s="163" t="s">
        <v>253</v>
      </c>
      <c r="E62" s="164" t="s">
        <v>101</v>
      </c>
      <c r="F62" s="171" t="s">
        <v>256</v>
      </c>
      <c r="G62" s="165">
        <v>1704290</v>
      </c>
      <c r="H62" s="166" t="s">
        <v>1825</v>
      </c>
      <c r="I62" s="170" t="s">
        <v>258</v>
      </c>
      <c r="J62" s="165">
        <v>1729880</v>
      </c>
      <c r="K62" s="166" t="s">
        <v>1844</v>
      </c>
      <c r="L62" s="535"/>
      <c r="M62" s="536"/>
      <c r="N62" s="536"/>
      <c r="O62" s="56"/>
      <c r="P62" s="57"/>
      <c r="Q62" s="58" t="s">
        <v>1998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77"/>
    </row>
    <row r="63" spans="1:36" s="28" customFormat="1" ht="19.5" customHeight="1" x14ac:dyDescent="0.25">
      <c r="A63" s="542"/>
      <c r="B63" s="543"/>
      <c r="C63" s="543"/>
      <c r="D63" s="543"/>
      <c r="E63" s="544"/>
      <c r="F63" s="169" t="s">
        <v>257</v>
      </c>
      <c r="G63" s="165">
        <v>1712659</v>
      </c>
      <c r="H63" s="166" t="s">
        <v>1829</v>
      </c>
      <c r="I63" s="170" t="s">
        <v>259</v>
      </c>
      <c r="J63" s="165">
        <v>1808389</v>
      </c>
      <c r="K63" s="166" t="s">
        <v>1837</v>
      </c>
      <c r="L63" s="167">
        <f>'Moors League'!W52</f>
        <v>5</v>
      </c>
      <c r="M63" s="47">
        <f>'Moors League'!X52</f>
        <v>31559</v>
      </c>
      <c r="N63" s="47">
        <f>'Moors League'!Y52</f>
        <v>2</v>
      </c>
      <c r="O63" s="56"/>
      <c r="P63" s="57"/>
      <c r="Q63" s="58" t="s">
        <v>1998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77"/>
    </row>
    <row r="64" spans="1:36" s="28" customFormat="1" ht="19.5" customHeight="1" x14ac:dyDescent="0.25">
      <c r="A64" s="162">
        <v>45</v>
      </c>
      <c r="B64" s="163" t="s">
        <v>243</v>
      </c>
      <c r="C64" s="163" t="s">
        <v>246</v>
      </c>
      <c r="D64" s="163" t="s">
        <v>252</v>
      </c>
      <c r="E64" s="164" t="s">
        <v>251</v>
      </c>
      <c r="F64" s="547"/>
      <c r="G64" s="165">
        <v>1572863</v>
      </c>
      <c r="H64" s="166" t="s">
        <v>1841</v>
      </c>
      <c r="I64" s="158"/>
      <c r="J64" s="158"/>
      <c r="K64" s="159"/>
      <c r="L64" s="167">
        <f>'Moors League'!W53</f>
        <v>5</v>
      </c>
      <c r="M64" s="47">
        <f>'Moors League'!X53</f>
        <v>3786</v>
      </c>
      <c r="N64" s="47">
        <f>'Moors League'!Y53</f>
        <v>2</v>
      </c>
      <c r="O64" s="56"/>
      <c r="P64" s="57"/>
      <c r="Q64" s="58" t="s">
        <v>1998</v>
      </c>
      <c r="AJ64" s="177"/>
    </row>
    <row r="65" spans="1:36" s="28" customFormat="1" ht="19.5" customHeight="1" x14ac:dyDescent="0.25">
      <c r="A65" s="162">
        <v>46</v>
      </c>
      <c r="B65" s="163" t="s">
        <v>244</v>
      </c>
      <c r="C65" s="163" t="s">
        <v>246</v>
      </c>
      <c r="D65" s="163" t="s">
        <v>252</v>
      </c>
      <c r="E65" s="164" t="s">
        <v>251</v>
      </c>
      <c r="F65" s="547"/>
      <c r="G65" s="165">
        <v>1616275</v>
      </c>
      <c r="H65" s="166" t="s">
        <v>1831</v>
      </c>
      <c r="I65" s="158"/>
      <c r="J65" s="158"/>
      <c r="K65" s="159"/>
      <c r="L65" s="167">
        <f>'Moors League'!W54</f>
        <v>4</v>
      </c>
      <c r="M65" s="47">
        <f>'Moors League'!X54</f>
        <v>3133</v>
      </c>
      <c r="N65" s="47">
        <f>'Moors League'!Y54</f>
        <v>3</v>
      </c>
      <c r="O65" s="56"/>
      <c r="P65" s="57"/>
      <c r="Q65" s="58" t="s">
        <v>1998</v>
      </c>
      <c r="AJ65" s="177"/>
    </row>
    <row r="66" spans="1:36" s="28" customFormat="1" ht="19.5" customHeight="1" x14ac:dyDescent="0.25">
      <c r="A66" s="162">
        <v>47</v>
      </c>
      <c r="B66" s="163" t="s">
        <v>243</v>
      </c>
      <c r="C66" s="163" t="s">
        <v>247</v>
      </c>
      <c r="D66" s="163" t="s">
        <v>252</v>
      </c>
      <c r="E66" s="164" t="s">
        <v>249</v>
      </c>
      <c r="F66" s="547"/>
      <c r="G66" s="165">
        <v>1722421</v>
      </c>
      <c r="H66" s="166" t="s">
        <v>1834</v>
      </c>
      <c r="I66" s="158"/>
      <c r="J66" s="158"/>
      <c r="K66" s="159"/>
      <c r="L66" s="167">
        <f>'Moors League'!W55</f>
        <v>4</v>
      </c>
      <c r="M66" s="47">
        <f>'Moors League'!X55</f>
        <v>5283</v>
      </c>
      <c r="N66" s="47">
        <f>'Moors League'!Y55</f>
        <v>3</v>
      </c>
      <c r="O66" s="56"/>
      <c r="P66" s="57"/>
      <c r="Q66" s="58" t="s">
        <v>1998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77"/>
    </row>
    <row r="67" spans="1:36" s="28" customFormat="1" ht="19.5" customHeight="1" x14ac:dyDescent="0.25">
      <c r="A67" s="162">
        <v>48</v>
      </c>
      <c r="B67" s="163" t="s">
        <v>244</v>
      </c>
      <c r="C67" s="163" t="s">
        <v>247</v>
      </c>
      <c r="D67" s="163" t="s">
        <v>252</v>
      </c>
      <c r="E67" s="164" t="s">
        <v>249</v>
      </c>
      <c r="F67" s="547"/>
      <c r="G67" s="165">
        <v>1808389</v>
      </c>
      <c r="H67" s="166" t="s">
        <v>1837</v>
      </c>
      <c r="I67" s="158"/>
      <c r="J67" s="158"/>
      <c r="K67" s="159"/>
      <c r="L67" s="167">
        <f>'Moors League'!W56</f>
        <v>4</v>
      </c>
      <c r="M67" s="47">
        <f>'Moors League'!X56</f>
        <v>5914</v>
      </c>
      <c r="N67" s="47">
        <f>'Moors League'!Y56</f>
        <v>3</v>
      </c>
      <c r="O67" s="56"/>
      <c r="P67" s="57"/>
      <c r="Q67" s="58" t="s">
        <v>1998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77"/>
    </row>
    <row r="68" spans="1:36" s="28" customFormat="1" ht="19.5" customHeight="1" x14ac:dyDescent="0.25">
      <c r="A68" s="162">
        <v>49</v>
      </c>
      <c r="B68" s="163" t="s">
        <v>243</v>
      </c>
      <c r="C68" s="163" t="s">
        <v>245</v>
      </c>
      <c r="D68" s="163" t="s">
        <v>252</v>
      </c>
      <c r="E68" s="164" t="s">
        <v>248</v>
      </c>
      <c r="F68" s="547"/>
      <c r="G68" s="165">
        <v>1430479</v>
      </c>
      <c r="H68" s="166" t="s">
        <v>1824</v>
      </c>
      <c r="I68" s="158"/>
      <c r="J68" s="158"/>
      <c r="K68" s="159"/>
      <c r="L68" s="167">
        <f>'Moors League'!W57</f>
        <v>5</v>
      </c>
      <c r="M68" s="47">
        <f>'Moors League'!X57</f>
        <v>4387</v>
      </c>
      <c r="N68" s="47">
        <f>'Moors League'!Y57</f>
        <v>2</v>
      </c>
      <c r="O68" s="56"/>
      <c r="P68" s="57"/>
      <c r="Q68" s="58" t="s">
        <v>1998</v>
      </c>
      <c r="AJ68" s="177"/>
    </row>
    <row r="69" spans="1:36" s="28" customFormat="1" ht="19.5" customHeight="1" x14ac:dyDescent="0.25">
      <c r="A69" s="162">
        <v>50</v>
      </c>
      <c r="B69" s="163" t="s">
        <v>244</v>
      </c>
      <c r="C69" s="163" t="s">
        <v>245</v>
      </c>
      <c r="D69" s="163" t="s">
        <v>252</v>
      </c>
      <c r="E69" s="164" t="s">
        <v>248</v>
      </c>
      <c r="F69" s="547"/>
      <c r="G69" s="165">
        <v>1616275</v>
      </c>
      <c r="H69" s="166" t="s">
        <v>1831</v>
      </c>
      <c r="I69" s="158"/>
      <c r="J69" s="158"/>
      <c r="K69" s="159"/>
      <c r="L69" s="167">
        <f>'Moors League'!W58</f>
        <v>4</v>
      </c>
      <c r="M69" s="47">
        <f>'Moors League'!X58</f>
        <v>3759</v>
      </c>
      <c r="N69" s="47">
        <f>'Moors League'!Y58</f>
        <v>3</v>
      </c>
      <c r="O69" s="56"/>
      <c r="P69" s="57"/>
      <c r="Q69" s="58" t="s">
        <v>1998</v>
      </c>
      <c r="AJ69" s="177"/>
    </row>
    <row r="70" spans="1:36" s="28" customFormat="1" ht="19.5" customHeight="1" x14ac:dyDescent="0.25">
      <c r="A70" s="162">
        <v>51</v>
      </c>
      <c r="B70" s="163" t="s">
        <v>243</v>
      </c>
      <c r="C70" s="163" t="s">
        <v>242</v>
      </c>
      <c r="D70" s="163" t="s">
        <v>252</v>
      </c>
      <c r="E70" s="164" t="s">
        <v>250</v>
      </c>
      <c r="F70" s="547"/>
      <c r="G70" s="165">
        <v>1671017</v>
      </c>
      <c r="H70" s="166" t="s">
        <v>1839</v>
      </c>
      <c r="I70" s="158"/>
      <c r="J70" s="158"/>
      <c r="K70" s="159"/>
      <c r="L70" s="167">
        <f>'Moors League'!W59</f>
        <v>5</v>
      </c>
      <c r="M70" s="47">
        <f>'Moors League'!X59</f>
        <v>4721</v>
      </c>
      <c r="N70" s="47">
        <f>'Moors League'!Y59</f>
        <v>2</v>
      </c>
      <c r="O70" s="56"/>
      <c r="P70" s="57"/>
      <c r="Q70" s="58" t="s">
        <v>1998</v>
      </c>
      <c r="AJ70" s="177"/>
    </row>
    <row r="71" spans="1:36" s="28" customFormat="1" ht="19.5" customHeight="1" x14ac:dyDescent="0.25">
      <c r="A71" s="162">
        <v>52</v>
      </c>
      <c r="B71" s="163" t="s">
        <v>244</v>
      </c>
      <c r="C71" s="163" t="s">
        <v>242</v>
      </c>
      <c r="D71" s="163" t="s">
        <v>252</v>
      </c>
      <c r="E71" s="164" t="s">
        <v>250</v>
      </c>
      <c r="F71" s="547"/>
      <c r="G71" s="165">
        <v>1704290</v>
      </c>
      <c r="H71" s="166" t="s">
        <v>1825</v>
      </c>
      <c r="I71" s="158"/>
      <c r="J71" s="158"/>
      <c r="K71" s="159"/>
      <c r="L71" s="167">
        <f>'Moors League'!W60</f>
        <v>5</v>
      </c>
      <c r="M71" s="47">
        <f>'Moors League'!X60</f>
        <v>5125</v>
      </c>
      <c r="N71" s="47">
        <f>'Moors League'!Y60</f>
        <v>2</v>
      </c>
      <c r="O71" s="56"/>
      <c r="P71" s="57"/>
      <c r="Q71" s="58" t="s">
        <v>1998</v>
      </c>
      <c r="AJ71" s="177"/>
    </row>
    <row r="72" spans="1:36" s="28" customFormat="1" ht="19.5" customHeight="1" x14ac:dyDescent="0.25">
      <c r="A72" s="162">
        <v>53</v>
      </c>
      <c r="B72" s="163" t="s">
        <v>243</v>
      </c>
      <c r="C72" s="163" t="s">
        <v>84</v>
      </c>
      <c r="D72" s="163" t="s">
        <v>252</v>
      </c>
      <c r="E72" s="164" t="s">
        <v>251</v>
      </c>
      <c r="F72" s="547"/>
      <c r="G72" s="165">
        <v>1487497</v>
      </c>
      <c r="H72" s="166" t="s">
        <v>1840</v>
      </c>
      <c r="I72" s="158"/>
      <c r="J72" s="158"/>
      <c r="K72" s="159"/>
      <c r="L72" s="167">
        <f>'Moors League'!W61</f>
        <v>4</v>
      </c>
      <c r="M72" s="47">
        <f>'Moors League'!X61</f>
        <v>3060</v>
      </c>
      <c r="N72" s="47">
        <f>'Moors League'!Y61</f>
        <v>3</v>
      </c>
      <c r="O72" s="56"/>
      <c r="P72" s="57"/>
      <c r="Q72" s="58" t="s">
        <v>1998</v>
      </c>
      <c r="AJ72" s="177"/>
    </row>
    <row r="73" spans="1:36" s="28" customFormat="1" ht="19.5" customHeight="1" x14ac:dyDescent="0.25">
      <c r="A73" s="162">
        <v>54</v>
      </c>
      <c r="B73" s="163" t="s">
        <v>244</v>
      </c>
      <c r="C73" s="163" t="s">
        <v>84</v>
      </c>
      <c r="D73" s="163" t="s">
        <v>252</v>
      </c>
      <c r="E73" s="164" t="s">
        <v>251</v>
      </c>
      <c r="F73" s="548"/>
      <c r="G73" s="165">
        <v>1237759</v>
      </c>
      <c r="H73" s="166" t="s">
        <v>1823</v>
      </c>
      <c r="I73" s="160"/>
      <c r="J73" s="160"/>
      <c r="K73" s="161"/>
      <c r="L73" s="167">
        <f>'Moors League'!W62</f>
        <v>4</v>
      </c>
      <c r="M73" s="47">
        <f>'Moors League'!X62</f>
        <v>2716</v>
      </c>
      <c r="N73" s="47">
        <f>'Moors League'!Y62</f>
        <v>3</v>
      </c>
      <c r="O73" s="56"/>
      <c r="P73" s="57"/>
      <c r="Q73" s="58" t="s">
        <v>1998</v>
      </c>
      <c r="AJ73" s="177"/>
    </row>
    <row r="74" spans="1:36" s="28" customFormat="1" ht="19.5" customHeight="1" x14ac:dyDescent="0.25">
      <c r="A74" s="162">
        <v>55</v>
      </c>
      <c r="B74" s="163" t="s">
        <v>243</v>
      </c>
      <c r="C74" s="163" t="s">
        <v>246</v>
      </c>
      <c r="D74" s="163" t="s">
        <v>253</v>
      </c>
      <c r="E74" s="164" t="s">
        <v>103</v>
      </c>
      <c r="F74" s="172">
        <v>1</v>
      </c>
      <c r="G74" s="165">
        <v>1572863</v>
      </c>
      <c r="H74" s="166" t="s">
        <v>1832</v>
      </c>
      <c r="I74" s="173">
        <v>2</v>
      </c>
      <c r="J74" s="165">
        <v>1718622</v>
      </c>
      <c r="K74" s="166" t="s">
        <v>1833</v>
      </c>
      <c r="L74" s="535"/>
      <c r="M74" s="536"/>
      <c r="N74" s="536"/>
      <c r="O74" s="56"/>
      <c r="P74" s="57"/>
      <c r="Q74" s="58" t="s">
        <v>1998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77"/>
    </row>
    <row r="75" spans="1:36" s="28" customFormat="1" ht="19.5" customHeight="1" x14ac:dyDescent="0.25">
      <c r="A75" s="542"/>
      <c r="B75" s="543"/>
      <c r="C75" s="543"/>
      <c r="D75" s="543"/>
      <c r="E75" s="544"/>
      <c r="F75" s="172">
        <v>3</v>
      </c>
      <c r="G75" s="165">
        <v>1762690</v>
      </c>
      <c r="H75" s="166" t="s">
        <v>1835</v>
      </c>
      <c r="I75" s="173">
        <v>4</v>
      </c>
      <c r="J75" s="165">
        <v>1501312</v>
      </c>
      <c r="K75" s="166" t="s">
        <v>1841</v>
      </c>
      <c r="L75" s="167">
        <f>'Moors League'!W63</f>
        <v>6</v>
      </c>
      <c r="M75" s="47">
        <f>'Moors League'!X63</f>
        <v>25046</v>
      </c>
      <c r="N75" s="47">
        <f>'Moors League'!Y63</f>
        <v>1</v>
      </c>
      <c r="O75" s="56"/>
      <c r="P75" s="57"/>
      <c r="Q75" s="58" t="s">
        <v>1998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77"/>
    </row>
    <row r="76" spans="1:36" s="28" customFormat="1" ht="19.5" customHeight="1" x14ac:dyDescent="0.25">
      <c r="A76" s="162">
        <v>56</v>
      </c>
      <c r="B76" s="163" t="s">
        <v>244</v>
      </c>
      <c r="C76" s="163" t="s">
        <v>246</v>
      </c>
      <c r="D76" s="163" t="s">
        <v>253</v>
      </c>
      <c r="E76" s="164" t="s">
        <v>103</v>
      </c>
      <c r="F76" s="171">
        <v>1</v>
      </c>
      <c r="G76" s="165">
        <v>1704290</v>
      </c>
      <c r="H76" s="166" t="s">
        <v>1825</v>
      </c>
      <c r="I76" s="174">
        <v>2</v>
      </c>
      <c r="J76" s="165">
        <v>1808389</v>
      </c>
      <c r="K76" s="166" t="s">
        <v>1827</v>
      </c>
      <c r="L76" s="535"/>
      <c r="M76" s="536"/>
      <c r="N76" s="536"/>
      <c r="O76" s="56"/>
      <c r="P76" s="57"/>
      <c r="Q76" s="58" t="s">
        <v>1998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77"/>
    </row>
    <row r="77" spans="1:36" s="28" customFormat="1" ht="19.5" customHeight="1" x14ac:dyDescent="0.25">
      <c r="A77" s="542"/>
      <c r="B77" s="543"/>
      <c r="C77" s="543"/>
      <c r="D77" s="543"/>
      <c r="E77" s="544"/>
      <c r="F77" s="175">
        <v>3</v>
      </c>
      <c r="G77" s="165">
        <v>1616275</v>
      </c>
      <c r="H77" s="166" t="s">
        <v>1831</v>
      </c>
      <c r="I77" s="176">
        <v>4</v>
      </c>
      <c r="J77" s="165">
        <v>1712659</v>
      </c>
      <c r="K77" s="166" t="s">
        <v>1829</v>
      </c>
      <c r="L77" s="167">
        <f>'Moors League'!W64</f>
        <v>4</v>
      </c>
      <c r="M77" s="47">
        <f>'Moors League'!X64</f>
        <v>22012</v>
      </c>
      <c r="N77" s="47">
        <f>'Moors League'!Y64</f>
        <v>3</v>
      </c>
      <c r="O77" s="56"/>
      <c r="P77" s="57"/>
      <c r="Q77" s="58" t="s">
        <v>1998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77"/>
    </row>
    <row r="78" spans="1:36" s="28" customFormat="1" ht="19.5" customHeight="1" x14ac:dyDescent="0.25">
      <c r="A78" s="162">
        <v>57</v>
      </c>
      <c r="B78" s="163" t="s">
        <v>243</v>
      </c>
      <c r="C78" s="163" t="s">
        <v>247</v>
      </c>
      <c r="D78" s="163" t="s">
        <v>254</v>
      </c>
      <c r="E78" s="164" t="s">
        <v>101</v>
      </c>
      <c r="F78" s="169" t="s">
        <v>256</v>
      </c>
      <c r="G78" s="165">
        <v>1812284</v>
      </c>
      <c r="H78" s="166" t="s">
        <v>1836</v>
      </c>
      <c r="I78" s="170" t="s">
        <v>258</v>
      </c>
      <c r="J78" s="165">
        <v>1781712</v>
      </c>
      <c r="K78" s="166" t="s">
        <v>1843</v>
      </c>
      <c r="L78" s="535"/>
      <c r="M78" s="536"/>
      <c r="N78" s="536"/>
      <c r="O78" s="56"/>
      <c r="P78" s="57"/>
      <c r="Q78" s="58" t="s">
        <v>1998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77"/>
    </row>
    <row r="79" spans="1:36" s="28" customFormat="1" ht="19.5" customHeight="1" x14ac:dyDescent="0.25">
      <c r="A79" s="542"/>
      <c r="B79" s="543"/>
      <c r="C79" s="543"/>
      <c r="D79" s="543"/>
      <c r="E79" s="544"/>
      <c r="F79" s="169" t="s">
        <v>257</v>
      </c>
      <c r="G79" s="165">
        <v>1722421</v>
      </c>
      <c r="H79" s="166" t="s">
        <v>1834</v>
      </c>
      <c r="I79" s="170" t="s">
        <v>259</v>
      </c>
      <c r="J79" s="165">
        <v>1813382</v>
      </c>
      <c r="K79" s="166" t="s">
        <v>1828</v>
      </c>
      <c r="L79" s="167">
        <f>'Moors League'!W65</f>
        <v>5</v>
      </c>
      <c r="M79" s="47">
        <f>'Moors League'!X65</f>
        <v>14302</v>
      </c>
      <c r="N79" s="47">
        <f>'Moors League'!Y65</f>
        <v>2</v>
      </c>
      <c r="O79" s="56"/>
      <c r="P79" s="57"/>
      <c r="Q79" s="58" t="s">
        <v>1998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77"/>
    </row>
    <row r="80" spans="1:36" s="28" customFormat="1" ht="19.5" customHeight="1" x14ac:dyDescent="0.25">
      <c r="A80" s="162">
        <v>58</v>
      </c>
      <c r="B80" s="163" t="s">
        <v>244</v>
      </c>
      <c r="C80" s="163" t="s">
        <v>247</v>
      </c>
      <c r="D80" s="163" t="s">
        <v>254</v>
      </c>
      <c r="E80" s="164" t="s">
        <v>101</v>
      </c>
      <c r="F80" s="171" t="s">
        <v>256</v>
      </c>
      <c r="G80" s="165">
        <v>1711582</v>
      </c>
      <c r="H80" s="166" t="s">
        <v>2014</v>
      </c>
      <c r="I80" s="170" t="s">
        <v>258</v>
      </c>
      <c r="J80" s="165">
        <v>1729880</v>
      </c>
      <c r="K80" s="166" t="s">
        <v>1844</v>
      </c>
      <c r="L80" s="535"/>
      <c r="M80" s="536"/>
      <c r="N80" s="536"/>
      <c r="O80" s="56"/>
      <c r="P80" s="57"/>
      <c r="Q80" s="58" t="s">
        <v>1998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77"/>
    </row>
    <row r="81" spans="1:36" s="28" customFormat="1" ht="19.5" customHeight="1" x14ac:dyDescent="0.25">
      <c r="A81" s="542"/>
      <c r="B81" s="543"/>
      <c r="C81" s="543"/>
      <c r="D81" s="543"/>
      <c r="E81" s="544"/>
      <c r="F81" s="169" t="s">
        <v>257</v>
      </c>
      <c r="G81" s="165">
        <v>1729880</v>
      </c>
      <c r="H81" s="166" t="s">
        <v>1837</v>
      </c>
      <c r="I81" s="170" t="s">
        <v>259</v>
      </c>
      <c r="J81" s="165">
        <v>1835408</v>
      </c>
      <c r="K81" s="166" t="s">
        <v>1845</v>
      </c>
      <c r="L81" s="167" t="str">
        <f>'Moors League'!W66</f>
        <v>DSQ</v>
      </c>
      <c r="M81" s="47" t="str">
        <f>'Moors League'!X66</f>
        <v>DSQ</v>
      </c>
      <c r="N81" s="47">
        <f>'Moors League'!Y66</f>
        <v>0</v>
      </c>
      <c r="O81" s="56">
        <v>6.4</v>
      </c>
      <c r="P81" s="57"/>
      <c r="Q81" s="58" t="s">
        <v>2011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77"/>
    </row>
    <row r="82" spans="1:36" s="28" customFormat="1" ht="19.5" customHeight="1" x14ac:dyDescent="0.25">
      <c r="A82" s="162">
        <v>59</v>
      </c>
      <c r="B82" s="163" t="s">
        <v>243</v>
      </c>
      <c r="C82" s="163" t="s">
        <v>245</v>
      </c>
      <c r="D82" s="163" t="s">
        <v>253</v>
      </c>
      <c r="E82" s="164" t="s">
        <v>103</v>
      </c>
      <c r="F82" s="172">
        <v>1</v>
      </c>
      <c r="G82" s="165">
        <v>1572863</v>
      </c>
      <c r="H82" s="166" t="s">
        <v>1830</v>
      </c>
      <c r="I82" s="173">
        <v>2</v>
      </c>
      <c r="J82" s="165">
        <v>1671017</v>
      </c>
      <c r="K82" s="166" t="s">
        <v>1839</v>
      </c>
      <c r="L82" s="535"/>
      <c r="M82" s="536"/>
      <c r="N82" s="536"/>
      <c r="O82" s="56"/>
      <c r="P82" s="57"/>
      <c r="Q82" s="58" t="s">
        <v>1998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77"/>
    </row>
    <row r="83" spans="1:36" s="28" customFormat="1" ht="19.5" customHeight="1" x14ac:dyDescent="0.25">
      <c r="A83" s="542"/>
      <c r="B83" s="543"/>
      <c r="C83" s="543"/>
      <c r="D83" s="543"/>
      <c r="E83" s="544"/>
      <c r="F83" s="172">
        <v>3</v>
      </c>
      <c r="G83" s="165">
        <v>1724506</v>
      </c>
      <c r="H83" s="166" t="s">
        <v>1838</v>
      </c>
      <c r="I83" s="173">
        <v>4</v>
      </c>
      <c r="J83" s="165">
        <v>1430479</v>
      </c>
      <c r="K83" s="166" t="s">
        <v>1826</v>
      </c>
      <c r="L83" s="167">
        <f>'Moors League'!W67</f>
        <v>5</v>
      </c>
      <c r="M83" s="47">
        <f>'Moors League'!X67</f>
        <v>23517</v>
      </c>
      <c r="N83" s="47">
        <f>'Moors League'!Y67</f>
        <v>2</v>
      </c>
      <c r="O83" s="56"/>
      <c r="P83" s="57"/>
      <c r="Q83" s="58" t="s">
        <v>1998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77"/>
    </row>
    <row r="84" spans="1:36" s="28" customFormat="1" ht="19.5" customHeight="1" x14ac:dyDescent="0.25">
      <c r="A84" s="162">
        <v>60</v>
      </c>
      <c r="B84" s="163" t="s">
        <v>244</v>
      </c>
      <c r="C84" s="163" t="s">
        <v>245</v>
      </c>
      <c r="D84" s="163" t="s">
        <v>253</v>
      </c>
      <c r="E84" s="164" t="s">
        <v>103</v>
      </c>
      <c r="F84" s="171">
        <v>1</v>
      </c>
      <c r="G84" s="165">
        <v>1712659</v>
      </c>
      <c r="H84" s="166" t="s">
        <v>1829</v>
      </c>
      <c r="I84" s="174">
        <v>2</v>
      </c>
      <c r="J84" s="165">
        <v>1704290</v>
      </c>
      <c r="K84" s="166" t="s">
        <v>1825</v>
      </c>
      <c r="L84" s="535"/>
      <c r="M84" s="536"/>
      <c r="N84" s="536"/>
      <c r="O84" s="56"/>
      <c r="P84" s="57"/>
      <c r="Q84" s="58" t="s">
        <v>1998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77"/>
    </row>
    <row r="85" spans="1:36" s="28" customFormat="1" ht="19.5" customHeight="1" x14ac:dyDescent="0.25">
      <c r="A85" s="542"/>
      <c r="B85" s="543"/>
      <c r="C85" s="543"/>
      <c r="D85" s="543"/>
      <c r="E85" s="544"/>
      <c r="F85" s="175">
        <v>3</v>
      </c>
      <c r="G85" s="165">
        <v>1808389</v>
      </c>
      <c r="H85" s="166" t="s">
        <v>1827</v>
      </c>
      <c r="I85" s="176">
        <v>4</v>
      </c>
      <c r="J85" s="165">
        <v>1729880</v>
      </c>
      <c r="K85" s="166" t="s">
        <v>1844</v>
      </c>
      <c r="L85" s="167">
        <f>'Moors League'!W68</f>
        <v>5</v>
      </c>
      <c r="M85" s="47">
        <f>'Moors League'!X68</f>
        <v>23777</v>
      </c>
      <c r="N85" s="47">
        <f>'Moors League'!Y68</f>
        <v>2</v>
      </c>
      <c r="O85" s="56"/>
      <c r="P85" s="57"/>
      <c r="Q85" s="58" t="s">
        <v>1998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77"/>
    </row>
    <row r="86" spans="1:36" s="28" customFormat="1" ht="19.5" customHeight="1" x14ac:dyDescent="0.25">
      <c r="A86" s="162">
        <v>61</v>
      </c>
      <c r="B86" s="545" t="s">
        <v>115</v>
      </c>
      <c r="C86" s="546"/>
      <c r="D86" s="163"/>
      <c r="E86" s="164" t="s">
        <v>255</v>
      </c>
      <c r="F86" s="178">
        <v>1</v>
      </c>
      <c r="G86" s="165">
        <v>1813382</v>
      </c>
      <c r="H86" s="166" t="s">
        <v>1828</v>
      </c>
      <c r="I86" s="174">
        <v>2</v>
      </c>
      <c r="J86" s="165">
        <v>1712659</v>
      </c>
      <c r="K86" s="166" t="s">
        <v>1837</v>
      </c>
      <c r="L86" s="554"/>
      <c r="M86" s="555"/>
      <c r="N86" s="555"/>
      <c r="O86" s="56"/>
      <c r="P86" s="57"/>
      <c r="Q86" s="58" t="s">
        <v>1998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77"/>
    </row>
    <row r="87" spans="1:36" s="28" customFormat="1" ht="19.5" customHeight="1" x14ac:dyDescent="0.25">
      <c r="A87" s="560" t="s">
        <v>1749</v>
      </c>
      <c r="B87" s="561"/>
      <c r="C87" s="561"/>
      <c r="D87" s="561"/>
      <c r="E87" s="562"/>
      <c r="F87" s="48">
        <v>3</v>
      </c>
      <c r="G87" s="179">
        <v>1762690</v>
      </c>
      <c r="H87" s="155" t="s">
        <v>1835</v>
      </c>
      <c r="I87" s="180">
        <v>4</v>
      </c>
      <c r="J87" s="179">
        <v>1808389</v>
      </c>
      <c r="K87" s="155" t="s">
        <v>1829</v>
      </c>
      <c r="L87" s="556"/>
      <c r="M87" s="557"/>
      <c r="N87" s="557"/>
      <c r="O87" s="56"/>
      <c r="P87" s="57"/>
      <c r="Q87" s="58" t="s">
        <v>1998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77"/>
    </row>
    <row r="88" spans="1:36" s="28" customFormat="1" ht="19.5" customHeight="1" x14ac:dyDescent="0.25">
      <c r="A88" s="563"/>
      <c r="B88" s="564"/>
      <c r="C88" s="564"/>
      <c r="D88" s="564"/>
      <c r="E88" s="565"/>
      <c r="F88" s="48">
        <v>5</v>
      </c>
      <c r="G88" s="179">
        <v>1572863</v>
      </c>
      <c r="H88" s="155" t="s">
        <v>1830</v>
      </c>
      <c r="I88" s="181">
        <v>6</v>
      </c>
      <c r="J88" s="179">
        <v>1704290</v>
      </c>
      <c r="K88" s="155" t="s">
        <v>1825</v>
      </c>
      <c r="L88" s="556"/>
      <c r="M88" s="557"/>
      <c r="N88" s="557"/>
      <c r="O88" s="56"/>
      <c r="P88" s="57"/>
      <c r="Q88" s="58" t="s">
        <v>1998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77"/>
    </row>
    <row r="89" spans="1:36" s="28" customFormat="1" ht="19.5" customHeight="1" x14ac:dyDescent="0.25">
      <c r="A89" s="563"/>
      <c r="B89" s="564"/>
      <c r="C89" s="564"/>
      <c r="D89" s="564"/>
      <c r="E89" s="565"/>
      <c r="F89" s="48">
        <v>7</v>
      </c>
      <c r="G89" s="179">
        <v>1430479</v>
      </c>
      <c r="H89" s="155" t="s">
        <v>1826</v>
      </c>
      <c r="I89" s="180">
        <v>8</v>
      </c>
      <c r="J89" s="179">
        <v>1616275</v>
      </c>
      <c r="K89" s="155" t="s">
        <v>1831</v>
      </c>
      <c r="L89" s="558"/>
      <c r="M89" s="559"/>
      <c r="N89" s="559"/>
      <c r="O89" s="56"/>
      <c r="P89" s="57"/>
      <c r="Q89" s="58" t="s">
        <v>1998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77"/>
    </row>
    <row r="90" spans="1:36" s="28" customFormat="1" ht="19.5" customHeight="1" thickBot="1" x14ac:dyDescent="0.3">
      <c r="A90" s="566"/>
      <c r="B90" s="567"/>
      <c r="C90" s="567"/>
      <c r="D90" s="567"/>
      <c r="E90" s="568"/>
      <c r="F90" s="48">
        <v>9</v>
      </c>
      <c r="G90" s="179">
        <v>1405046</v>
      </c>
      <c r="H90" s="155" t="s">
        <v>1822</v>
      </c>
      <c r="I90" s="182">
        <v>10</v>
      </c>
      <c r="J90" s="179">
        <v>1237759</v>
      </c>
      <c r="K90" s="155" t="s">
        <v>1823</v>
      </c>
      <c r="L90" s="167">
        <f>'Moors League'!W69</f>
        <v>5</v>
      </c>
      <c r="M90" s="47">
        <f>'Moors League'!X69</f>
        <v>51405</v>
      </c>
      <c r="N90" s="47">
        <f>'Moors League'!Y69</f>
        <v>2</v>
      </c>
      <c r="O90" s="56"/>
      <c r="P90" s="57"/>
      <c r="Q90" s="58" t="s">
        <v>1998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77"/>
    </row>
    <row r="91" spans="1:36" ht="24.75" customHeight="1" thickBot="1" x14ac:dyDescent="0.3">
      <c r="A91" s="18"/>
      <c r="B91" s="1"/>
      <c r="C91" s="1"/>
      <c r="D91" s="1"/>
      <c r="E91" s="1"/>
      <c r="F91" s="18"/>
      <c r="G91" s="151"/>
      <c r="H91" s="18"/>
      <c r="I91" s="549" t="s">
        <v>260</v>
      </c>
      <c r="J91" s="550"/>
      <c r="K91" s="550"/>
      <c r="L91" s="551"/>
      <c r="M91" s="552">
        <f>SUM(N6:N90)</f>
        <v>147</v>
      </c>
      <c r="N91" s="553"/>
      <c r="O91" s="142"/>
      <c r="Q91" s="25"/>
    </row>
    <row r="92" spans="1:36" x14ac:dyDescent="0.25">
      <c r="A92" s="18"/>
      <c r="B92" s="1"/>
      <c r="C92" s="1"/>
      <c r="D92" s="1"/>
      <c r="E92" s="1"/>
      <c r="F92" s="18"/>
      <c r="G92" s="151"/>
      <c r="H92" s="18"/>
      <c r="I92" s="15"/>
      <c r="J92" s="17"/>
      <c r="K92" s="15"/>
      <c r="L92" s="16"/>
      <c r="M92" s="16"/>
      <c r="N92" s="17"/>
      <c r="O92" s="141"/>
      <c r="Q92" s="25"/>
    </row>
    <row r="93" spans="1:36" x14ac:dyDescent="0.25">
      <c r="A93" s="18"/>
      <c r="B93" s="1"/>
      <c r="C93" s="1"/>
      <c r="D93" s="1"/>
      <c r="E93" s="1"/>
      <c r="F93" s="18"/>
      <c r="G93" s="151"/>
      <c r="H93" s="18"/>
      <c r="I93" s="15"/>
      <c r="J93" s="17"/>
      <c r="K93" s="15"/>
      <c r="L93" s="16"/>
      <c r="M93" s="16"/>
      <c r="N93" s="17"/>
      <c r="O93" s="141"/>
      <c r="Q93" s="25"/>
    </row>
    <row r="94" spans="1:36" x14ac:dyDescent="0.25">
      <c r="A94" s="18"/>
      <c r="B94" s="1"/>
      <c r="C94" s="1"/>
      <c r="D94" s="1"/>
      <c r="E94" s="1"/>
      <c r="F94" s="18"/>
      <c r="G94" s="151"/>
      <c r="H94" s="18"/>
      <c r="I94" s="15"/>
      <c r="J94" s="17"/>
      <c r="K94" s="15"/>
      <c r="L94" s="16"/>
      <c r="M94" s="16"/>
      <c r="N94" s="17"/>
      <c r="O94" s="141"/>
      <c r="Q94" s="25"/>
    </row>
    <row r="95" spans="1:36" ht="15" customHeight="1" x14ac:dyDescent="0.25">
      <c r="A95" s="18"/>
      <c r="B95" s="1"/>
      <c r="C95" s="1"/>
      <c r="D95" s="1"/>
      <c r="E95" s="1"/>
      <c r="F95" s="18"/>
      <c r="G95" s="151"/>
      <c r="H95" s="18"/>
      <c r="I95" s="15"/>
      <c r="J95" s="17"/>
      <c r="K95" s="15"/>
      <c r="L95" s="16"/>
      <c r="M95" s="16"/>
      <c r="N95" s="17"/>
      <c r="O95" s="141"/>
      <c r="Q95" s="25"/>
    </row>
    <row r="96" spans="1:36" ht="15" customHeight="1" x14ac:dyDescent="0.25">
      <c r="A96" s="18"/>
      <c r="B96" s="1"/>
      <c r="C96" s="1"/>
      <c r="D96" s="1"/>
      <c r="E96" s="1"/>
      <c r="F96" s="18"/>
      <c r="G96" s="151"/>
      <c r="H96" s="18"/>
      <c r="I96" s="15"/>
      <c r="J96" s="17"/>
      <c r="K96" s="15"/>
      <c r="L96" s="16"/>
      <c r="M96" s="16"/>
      <c r="N96" s="17"/>
      <c r="O96" s="141"/>
      <c r="Q96" s="25"/>
    </row>
    <row r="97" spans="1:17" ht="15" customHeight="1" x14ac:dyDescent="0.25">
      <c r="A97" s="18"/>
      <c r="B97" s="1"/>
      <c r="C97" s="1"/>
      <c r="D97" s="1"/>
      <c r="E97" s="1"/>
      <c r="F97" s="18"/>
      <c r="G97" s="151"/>
      <c r="H97" s="18"/>
      <c r="I97" s="15"/>
      <c r="J97" s="17"/>
      <c r="K97" s="15"/>
      <c r="L97" s="16"/>
      <c r="M97" s="16"/>
      <c r="N97" s="17"/>
      <c r="O97" s="141"/>
      <c r="Q97" s="25"/>
    </row>
    <row r="98" spans="1:17" x14ac:dyDescent="0.25">
      <c r="A98" s="18"/>
      <c r="B98" s="1"/>
      <c r="C98" s="1"/>
      <c r="D98" s="1"/>
      <c r="E98" s="1"/>
      <c r="F98" s="18"/>
      <c r="G98" s="151"/>
      <c r="H98" s="18"/>
      <c r="I98" s="15"/>
      <c r="J98" s="17"/>
      <c r="K98" s="15"/>
      <c r="L98" s="16"/>
      <c r="M98" s="16"/>
      <c r="N98" s="17"/>
      <c r="O98" s="141"/>
      <c r="Q98" s="25"/>
    </row>
    <row r="99" spans="1:17" x14ac:dyDescent="0.25">
      <c r="A99" s="18"/>
      <c r="B99" s="1"/>
      <c r="C99" s="1"/>
      <c r="D99" s="1"/>
      <c r="E99" s="1"/>
      <c r="F99" s="18"/>
      <c r="G99" s="151"/>
      <c r="H99" s="18"/>
      <c r="I99" s="15"/>
      <c r="J99" s="17"/>
      <c r="K99" s="15"/>
      <c r="L99" s="16"/>
      <c r="M99" s="16"/>
      <c r="N99" s="17"/>
      <c r="O99" s="141"/>
      <c r="Q99" s="25"/>
    </row>
    <row r="100" spans="1:17" x14ac:dyDescent="0.25">
      <c r="A100" s="18"/>
      <c r="B100" s="1"/>
      <c r="C100" s="1"/>
      <c r="D100" s="1"/>
      <c r="E100" s="1"/>
      <c r="F100" s="18"/>
      <c r="G100" s="151"/>
      <c r="H100" s="18"/>
      <c r="I100" s="15"/>
      <c r="J100" s="17"/>
      <c r="K100" s="15"/>
      <c r="L100" s="16"/>
      <c r="M100" s="16"/>
      <c r="N100" s="17"/>
      <c r="O100" s="141"/>
      <c r="Q100" s="25"/>
    </row>
    <row r="101" spans="1:17" x14ac:dyDescent="0.25">
      <c r="A101" s="18"/>
      <c r="B101" s="1"/>
      <c r="C101" s="1"/>
      <c r="D101" s="1"/>
      <c r="E101" s="1"/>
      <c r="F101" s="18"/>
      <c r="G101" s="151"/>
      <c r="H101" s="18"/>
      <c r="I101" s="15"/>
      <c r="J101" s="17"/>
      <c r="K101" s="15"/>
      <c r="L101" s="16"/>
      <c r="M101" s="16"/>
      <c r="N101" s="17"/>
      <c r="O101" s="141"/>
      <c r="Q101" s="25"/>
    </row>
    <row r="102" spans="1:17" x14ac:dyDescent="0.25">
      <c r="A102" s="18"/>
      <c r="B102" s="1"/>
      <c r="C102" s="1"/>
      <c r="D102" s="1"/>
      <c r="E102" s="1"/>
      <c r="F102" s="18"/>
      <c r="G102" s="151"/>
      <c r="H102" s="18"/>
      <c r="I102" s="15"/>
      <c r="J102" s="17"/>
      <c r="K102" s="15"/>
      <c r="L102" s="16"/>
      <c r="M102" s="16"/>
      <c r="N102" s="17"/>
      <c r="O102" s="141"/>
      <c r="Q102" s="25"/>
    </row>
    <row r="103" spans="1:17" x14ac:dyDescent="0.25">
      <c r="A103" s="18"/>
      <c r="B103" s="1"/>
      <c r="C103" s="1"/>
      <c r="D103" s="1"/>
      <c r="E103" s="1"/>
      <c r="F103" s="18"/>
      <c r="G103" s="151"/>
      <c r="H103" s="18"/>
      <c r="I103" s="15"/>
      <c r="J103" s="17"/>
      <c r="K103" s="15"/>
      <c r="L103" s="16"/>
      <c r="M103" s="16"/>
      <c r="N103" s="17"/>
      <c r="O103" s="141"/>
      <c r="Q103" s="25"/>
    </row>
    <row r="104" spans="1:17" x14ac:dyDescent="0.25">
      <c r="A104" s="18"/>
      <c r="B104" s="1"/>
      <c r="C104" s="1"/>
      <c r="D104" s="1"/>
      <c r="E104" s="1"/>
      <c r="F104" s="18"/>
      <c r="G104" s="151"/>
      <c r="H104" s="18"/>
      <c r="I104" s="15"/>
      <c r="J104" s="17"/>
      <c r="K104" s="15"/>
      <c r="L104" s="16"/>
      <c r="M104" s="16"/>
      <c r="N104" s="17"/>
      <c r="O104" s="141"/>
      <c r="Q104" s="25"/>
    </row>
    <row r="105" spans="1:17" x14ac:dyDescent="0.25">
      <c r="A105" s="18"/>
      <c r="B105" s="1"/>
      <c r="C105" s="1"/>
      <c r="D105" s="1"/>
      <c r="E105" s="1"/>
      <c r="F105" s="18"/>
      <c r="G105" s="151"/>
      <c r="H105" s="18"/>
      <c r="I105" s="15"/>
      <c r="J105" s="17"/>
      <c r="K105" s="15"/>
      <c r="L105" s="16"/>
      <c r="M105" s="16"/>
      <c r="N105" s="17"/>
      <c r="O105" s="141"/>
      <c r="Q105" s="25"/>
    </row>
    <row r="106" spans="1:17" x14ac:dyDescent="0.25">
      <c r="A106" s="18"/>
      <c r="B106" s="1"/>
      <c r="C106" s="1"/>
      <c r="D106" s="1"/>
      <c r="E106" s="1"/>
      <c r="F106" s="18"/>
      <c r="G106" s="151"/>
      <c r="H106" s="18"/>
      <c r="I106" s="15"/>
      <c r="J106" s="17"/>
      <c r="K106" s="15"/>
      <c r="L106" s="16"/>
      <c r="M106" s="16"/>
      <c r="N106" s="17"/>
      <c r="O106" s="141"/>
      <c r="Q106" s="25"/>
    </row>
    <row r="107" spans="1:17" x14ac:dyDescent="0.25">
      <c r="A107" s="18"/>
      <c r="B107" s="1"/>
      <c r="C107" s="1"/>
      <c r="D107" s="1"/>
      <c r="E107" s="1"/>
      <c r="F107" s="18"/>
      <c r="G107" s="151"/>
      <c r="H107" s="18"/>
      <c r="I107" s="15"/>
      <c r="J107" s="17"/>
      <c r="K107" s="15"/>
      <c r="L107" s="16"/>
      <c r="M107" s="16"/>
      <c r="N107" s="17"/>
      <c r="O107" s="141"/>
      <c r="Q107" s="25"/>
    </row>
    <row r="108" spans="1:17" x14ac:dyDescent="0.25">
      <c r="A108" s="18"/>
      <c r="B108" s="1"/>
      <c r="C108" s="1"/>
      <c r="D108" s="1"/>
      <c r="E108" s="1"/>
      <c r="F108" s="18"/>
      <c r="G108" s="151"/>
      <c r="H108" s="18"/>
      <c r="I108" s="15"/>
      <c r="J108" s="17"/>
      <c r="K108" s="15"/>
      <c r="L108" s="16"/>
      <c r="M108" s="16"/>
      <c r="N108" s="17"/>
      <c r="O108" s="141"/>
      <c r="Q108" s="25"/>
    </row>
    <row r="109" spans="1:17" x14ac:dyDescent="0.25">
      <c r="A109" s="18"/>
      <c r="B109" s="1"/>
      <c r="C109" s="1"/>
      <c r="D109" s="1"/>
      <c r="E109" s="1"/>
      <c r="F109" s="18"/>
      <c r="G109" s="151"/>
      <c r="H109" s="18"/>
      <c r="I109" s="15"/>
      <c r="J109" s="17"/>
      <c r="K109" s="15"/>
      <c r="L109" s="16"/>
      <c r="M109" s="16"/>
      <c r="N109" s="17"/>
      <c r="O109" s="141"/>
      <c r="Q109" s="25"/>
    </row>
    <row r="110" spans="1:17" x14ac:dyDescent="0.25">
      <c r="A110" s="18"/>
      <c r="B110" s="1"/>
      <c r="C110" s="1"/>
      <c r="D110" s="1"/>
      <c r="E110" s="1"/>
      <c r="F110" s="18"/>
      <c r="G110" s="151"/>
      <c r="H110" s="18"/>
      <c r="I110" s="15"/>
      <c r="J110" s="17"/>
      <c r="K110" s="15"/>
      <c r="L110" s="16"/>
      <c r="M110" s="16"/>
      <c r="N110" s="17"/>
      <c r="O110" s="141"/>
      <c r="Q110" s="25"/>
    </row>
    <row r="111" spans="1:17" x14ac:dyDescent="0.25">
      <c r="A111" s="18"/>
      <c r="B111" s="1"/>
      <c r="C111" s="1"/>
      <c r="D111" s="1"/>
      <c r="E111" s="1"/>
      <c r="F111" s="18"/>
      <c r="G111" s="151"/>
      <c r="H111" s="18"/>
      <c r="I111" s="15"/>
      <c r="J111" s="17"/>
      <c r="K111" s="15"/>
      <c r="L111" s="16"/>
      <c r="M111" s="16"/>
      <c r="N111" s="17"/>
      <c r="O111" s="141"/>
      <c r="Q111" s="25"/>
    </row>
    <row r="112" spans="1:17" x14ac:dyDescent="0.25">
      <c r="A112" s="18"/>
      <c r="B112" s="1"/>
      <c r="C112" s="1"/>
      <c r="D112" s="1"/>
      <c r="E112" s="1"/>
      <c r="F112" s="18"/>
      <c r="G112" s="151"/>
      <c r="H112" s="18"/>
      <c r="I112" s="15"/>
      <c r="J112" s="17"/>
      <c r="K112" s="15"/>
      <c r="L112" s="16"/>
      <c r="M112" s="16"/>
      <c r="N112" s="17"/>
      <c r="O112" s="141"/>
      <c r="Q112" s="25"/>
    </row>
    <row r="113" spans="1:17" x14ac:dyDescent="0.25">
      <c r="A113" s="18"/>
      <c r="B113" s="1"/>
      <c r="C113" s="1"/>
      <c r="D113" s="1"/>
      <c r="E113" s="1"/>
      <c r="F113" s="18"/>
      <c r="G113" s="151"/>
      <c r="H113" s="18"/>
      <c r="I113" s="15"/>
      <c r="J113" s="17"/>
      <c r="K113" s="15"/>
      <c r="L113" s="16"/>
      <c r="M113" s="16"/>
      <c r="N113" s="17"/>
      <c r="O113" s="141"/>
      <c r="Q113" s="25"/>
    </row>
    <row r="114" spans="1:17" x14ac:dyDescent="0.25">
      <c r="A114" s="18"/>
      <c r="B114" s="1"/>
      <c r="C114" s="1"/>
      <c r="D114" s="1"/>
      <c r="E114" s="1"/>
      <c r="F114" s="18"/>
      <c r="G114" s="151"/>
      <c r="H114" s="18"/>
      <c r="I114" s="15"/>
      <c r="J114" s="17"/>
      <c r="K114" s="15"/>
      <c r="L114" s="16"/>
      <c r="M114" s="16"/>
      <c r="N114" s="17"/>
      <c r="O114" s="141"/>
      <c r="Q114" s="25"/>
    </row>
    <row r="115" spans="1:17" x14ac:dyDescent="0.25">
      <c r="A115" s="18"/>
      <c r="B115" s="1"/>
      <c r="C115" s="1"/>
      <c r="D115" s="1"/>
      <c r="E115" s="1"/>
      <c r="F115" s="18"/>
      <c r="G115" s="151"/>
      <c r="H115" s="18"/>
      <c r="I115" s="15"/>
      <c r="J115" s="17"/>
      <c r="K115" s="15"/>
      <c r="L115" s="16"/>
      <c r="M115" s="16"/>
      <c r="N115" s="17"/>
      <c r="O115" s="141"/>
      <c r="Q115" s="25"/>
    </row>
    <row r="116" spans="1:17" x14ac:dyDescent="0.25">
      <c r="A116" s="18"/>
      <c r="B116" s="1"/>
      <c r="C116" s="1"/>
      <c r="D116" s="1"/>
      <c r="E116" s="1"/>
      <c r="F116" s="18"/>
      <c r="G116" s="151"/>
      <c r="H116" s="18"/>
      <c r="I116" s="15"/>
      <c r="J116" s="17"/>
      <c r="K116" s="15"/>
      <c r="L116" s="16"/>
      <c r="M116" s="16"/>
      <c r="N116" s="17"/>
      <c r="O116" s="141"/>
      <c r="Q116" s="25"/>
    </row>
    <row r="117" spans="1:17" x14ac:dyDescent="0.25">
      <c r="A117" s="18"/>
      <c r="B117" s="1"/>
      <c r="C117" s="1"/>
      <c r="D117" s="1"/>
      <c r="E117" s="1"/>
      <c r="F117" s="18"/>
      <c r="G117" s="151"/>
      <c r="H117" s="18"/>
      <c r="I117" s="15"/>
      <c r="J117" s="17"/>
      <c r="K117" s="15"/>
      <c r="L117" s="16"/>
      <c r="M117" s="16"/>
      <c r="N117" s="17"/>
      <c r="O117" s="141"/>
      <c r="Q117" s="25"/>
    </row>
    <row r="118" spans="1:17" x14ac:dyDescent="0.25">
      <c r="A118" s="18"/>
      <c r="B118" s="1"/>
      <c r="C118" s="1"/>
      <c r="D118" s="1"/>
      <c r="E118" s="1"/>
      <c r="F118" s="18"/>
      <c r="G118" s="151"/>
      <c r="H118" s="18"/>
      <c r="I118" s="15"/>
      <c r="J118" s="17"/>
      <c r="K118" s="15"/>
      <c r="L118" s="16"/>
      <c r="M118" s="16"/>
      <c r="N118" s="17"/>
      <c r="O118" s="141"/>
      <c r="Q118" s="25"/>
    </row>
    <row r="119" spans="1:17" x14ac:dyDescent="0.25">
      <c r="A119" s="18"/>
      <c r="B119" s="1"/>
      <c r="C119" s="1"/>
      <c r="D119" s="1"/>
      <c r="E119" s="1"/>
      <c r="F119" s="18"/>
      <c r="G119" s="151"/>
      <c r="H119" s="18"/>
      <c r="I119" s="15"/>
      <c r="J119" s="17"/>
      <c r="K119" s="15"/>
      <c r="L119" s="16"/>
      <c r="M119" s="16"/>
      <c r="N119" s="17"/>
      <c r="O119" s="141"/>
      <c r="Q119" s="25"/>
    </row>
    <row r="120" spans="1:17" x14ac:dyDescent="0.25">
      <c r="A120" s="18"/>
      <c r="B120" s="1"/>
      <c r="C120" s="1"/>
      <c r="D120" s="1"/>
      <c r="E120" s="1"/>
      <c r="F120" s="18"/>
      <c r="G120" s="151"/>
      <c r="H120" s="18"/>
      <c r="I120" s="15"/>
      <c r="J120" s="17"/>
      <c r="K120" s="15"/>
      <c r="L120" s="16"/>
      <c r="M120" s="16"/>
      <c r="N120" s="17"/>
      <c r="O120" s="141"/>
      <c r="Q120" s="25"/>
    </row>
    <row r="121" spans="1:17" x14ac:dyDescent="0.25">
      <c r="A121" s="18"/>
      <c r="B121" s="1"/>
      <c r="C121" s="1"/>
      <c r="D121" s="1"/>
      <c r="E121" s="1"/>
      <c r="F121" s="18"/>
      <c r="G121" s="151"/>
      <c r="H121" s="18"/>
      <c r="I121" s="15"/>
      <c r="J121" s="17"/>
      <c r="K121" s="15"/>
      <c r="L121" s="16"/>
      <c r="M121" s="16"/>
      <c r="N121" s="17"/>
      <c r="O121" s="141"/>
      <c r="Q121" s="25"/>
    </row>
    <row r="122" spans="1:17" x14ac:dyDescent="0.25">
      <c r="A122" s="18"/>
      <c r="B122" s="1"/>
      <c r="C122" s="1"/>
      <c r="D122" s="1"/>
      <c r="E122" s="1"/>
      <c r="F122" s="18"/>
      <c r="G122" s="151"/>
      <c r="H122" s="18"/>
      <c r="I122" s="15"/>
      <c r="J122" s="17"/>
      <c r="K122" s="15"/>
      <c r="L122" s="16"/>
      <c r="M122" s="16"/>
      <c r="N122" s="17"/>
      <c r="O122" s="141"/>
      <c r="Q122" s="25"/>
    </row>
    <row r="123" spans="1:17" x14ac:dyDescent="0.25">
      <c r="A123" s="18"/>
      <c r="B123" s="1"/>
      <c r="C123" s="1"/>
      <c r="D123" s="1"/>
      <c r="E123" s="1"/>
      <c r="F123" s="18"/>
      <c r="G123" s="151"/>
      <c r="H123" s="18"/>
      <c r="I123" s="15"/>
      <c r="J123" s="17"/>
      <c r="K123" s="15"/>
      <c r="L123" s="16"/>
      <c r="M123" s="16"/>
      <c r="N123" s="17"/>
      <c r="O123" s="141"/>
      <c r="Q123" s="25"/>
    </row>
    <row r="124" spans="1:17" x14ac:dyDescent="0.25">
      <c r="A124" s="18"/>
      <c r="B124" s="1"/>
      <c r="C124" s="1"/>
      <c r="D124" s="1"/>
      <c r="E124" s="1"/>
      <c r="F124" s="18"/>
      <c r="G124" s="151"/>
      <c r="H124" s="18"/>
      <c r="I124" s="15"/>
      <c r="J124" s="17"/>
      <c r="K124" s="15"/>
      <c r="L124" s="16"/>
      <c r="M124" s="16"/>
      <c r="N124" s="17"/>
      <c r="O124" s="141"/>
      <c r="Q124" s="25"/>
    </row>
    <row r="125" spans="1:17" x14ac:dyDescent="0.25">
      <c r="A125" s="18"/>
      <c r="B125" s="1"/>
      <c r="C125" s="1"/>
      <c r="D125" s="1"/>
      <c r="E125" s="1"/>
      <c r="F125" s="18"/>
      <c r="G125" s="151"/>
      <c r="H125" s="18"/>
      <c r="I125" s="15"/>
      <c r="J125" s="17"/>
      <c r="K125" s="15"/>
      <c r="L125" s="16"/>
      <c r="M125" s="16"/>
      <c r="N125" s="17"/>
      <c r="O125" s="141"/>
      <c r="Q125" s="25"/>
    </row>
    <row r="126" spans="1:17" x14ac:dyDescent="0.25">
      <c r="A126" s="18"/>
      <c r="B126" s="1"/>
      <c r="C126" s="1"/>
      <c r="D126" s="1"/>
      <c r="E126" s="1"/>
      <c r="F126" s="18"/>
      <c r="G126" s="151"/>
      <c r="H126" s="18"/>
      <c r="I126" s="15"/>
      <c r="J126" s="17"/>
      <c r="K126" s="15"/>
      <c r="L126" s="16"/>
      <c r="M126" s="16"/>
      <c r="N126" s="17"/>
      <c r="O126" s="141"/>
      <c r="Q126" s="25"/>
    </row>
    <row r="127" spans="1:17" x14ac:dyDescent="0.25">
      <c r="A127" s="18"/>
      <c r="B127" s="1"/>
      <c r="C127" s="1"/>
      <c r="D127" s="1"/>
      <c r="E127" s="1"/>
      <c r="F127" s="18"/>
      <c r="G127" s="151"/>
      <c r="H127" s="18"/>
      <c r="I127" s="15"/>
      <c r="J127" s="17"/>
      <c r="K127" s="15"/>
      <c r="L127" s="16"/>
      <c r="M127" s="16"/>
      <c r="N127" s="17"/>
      <c r="O127" s="141"/>
      <c r="Q127" s="25"/>
    </row>
    <row r="128" spans="1:17" x14ac:dyDescent="0.25">
      <c r="A128" s="18"/>
      <c r="B128" s="1"/>
      <c r="C128" s="1"/>
      <c r="D128" s="1"/>
      <c r="E128" s="1"/>
      <c r="F128" s="18"/>
      <c r="G128" s="151"/>
      <c r="H128" s="18"/>
      <c r="I128" s="15"/>
      <c r="J128" s="17"/>
      <c r="K128" s="15"/>
      <c r="L128" s="16"/>
      <c r="M128" s="16"/>
      <c r="N128" s="17"/>
      <c r="O128" s="141"/>
      <c r="Q128" s="25"/>
    </row>
    <row r="129" spans="1:17" x14ac:dyDescent="0.25">
      <c r="A129" s="18"/>
      <c r="B129" s="1"/>
      <c r="C129" s="1"/>
      <c r="D129" s="1"/>
      <c r="E129" s="1"/>
      <c r="F129" s="18"/>
      <c r="G129" s="151"/>
      <c r="H129" s="18"/>
      <c r="I129" s="15"/>
      <c r="J129" s="17"/>
      <c r="K129" s="15"/>
      <c r="L129" s="16"/>
      <c r="M129" s="16"/>
      <c r="N129" s="17"/>
      <c r="O129" s="141"/>
      <c r="Q129" s="25"/>
    </row>
    <row r="130" spans="1:17" x14ac:dyDescent="0.25">
      <c r="A130" s="18"/>
      <c r="B130" s="1"/>
      <c r="C130" s="1"/>
      <c r="D130" s="1"/>
      <c r="E130" s="1"/>
      <c r="F130" s="18"/>
      <c r="G130" s="151"/>
      <c r="H130" s="18"/>
      <c r="I130" s="15"/>
      <c r="J130" s="17"/>
      <c r="K130" s="15"/>
      <c r="L130" s="16"/>
      <c r="M130" s="16"/>
      <c r="N130" s="17"/>
      <c r="O130" s="141"/>
      <c r="Q130" s="25"/>
    </row>
    <row r="131" spans="1:17" x14ac:dyDescent="0.25">
      <c r="A131" s="18"/>
      <c r="B131" s="1"/>
      <c r="C131" s="1"/>
      <c r="D131" s="1"/>
      <c r="E131" s="1"/>
      <c r="F131" s="18"/>
      <c r="G131" s="151"/>
      <c r="H131" s="18"/>
      <c r="I131" s="15"/>
      <c r="J131" s="17"/>
      <c r="K131" s="15"/>
      <c r="L131" s="16"/>
      <c r="M131" s="16"/>
      <c r="N131" s="17"/>
      <c r="O131" s="141"/>
      <c r="Q131" s="25"/>
    </row>
    <row r="132" spans="1:17" x14ac:dyDescent="0.25">
      <c r="A132" s="18"/>
      <c r="B132" s="1"/>
      <c r="C132" s="1"/>
      <c r="D132" s="1"/>
      <c r="E132" s="1"/>
      <c r="F132" s="18"/>
      <c r="G132" s="151"/>
      <c r="H132" s="18"/>
      <c r="I132" s="15"/>
      <c r="J132" s="17"/>
      <c r="K132" s="15"/>
      <c r="L132" s="16"/>
      <c r="M132" s="16"/>
      <c r="N132" s="17"/>
      <c r="O132" s="141"/>
      <c r="Q132" s="25"/>
    </row>
    <row r="133" spans="1:17" x14ac:dyDescent="0.25">
      <c r="A133" s="18"/>
      <c r="B133" s="1"/>
      <c r="C133" s="1"/>
      <c r="D133" s="1"/>
      <c r="E133" s="1"/>
      <c r="F133" s="18"/>
      <c r="G133" s="151"/>
      <c r="H133" s="18"/>
      <c r="I133" s="15"/>
      <c r="J133" s="17"/>
      <c r="K133" s="15"/>
      <c r="L133" s="16"/>
      <c r="M133" s="16"/>
      <c r="N133" s="17"/>
      <c r="O133" s="141"/>
      <c r="Q133" s="25"/>
    </row>
    <row r="134" spans="1:17" x14ac:dyDescent="0.25">
      <c r="A134" s="18"/>
      <c r="B134" s="1"/>
      <c r="C134" s="1"/>
      <c r="D134" s="1"/>
      <c r="E134" s="1"/>
      <c r="F134" s="18"/>
      <c r="G134" s="151"/>
      <c r="H134" s="18"/>
      <c r="I134" s="15"/>
      <c r="J134" s="17"/>
      <c r="K134" s="15"/>
      <c r="L134" s="16"/>
      <c r="M134" s="16"/>
      <c r="N134" s="17"/>
      <c r="O134" s="141"/>
      <c r="Q134" s="25"/>
    </row>
    <row r="135" spans="1:17" x14ac:dyDescent="0.25">
      <c r="A135" s="18"/>
      <c r="B135" s="1"/>
      <c r="C135" s="1"/>
      <c r="D135" s="1"/>
      <c r="E135" s="1"/>
      <c r="F135" s="18"/>
      <c r="G135" s="151"/>
      <c r="H135" s="18"/>
      <c r="I135" s="15"/>
      <c r="J135" s="17"/>
      <c r="K135" s="15"/>
      <c r="L135" s="16"/>
      <c r="M135" s="16"/>
      <c r="N135" s="17"/>
      <c r="O135" s="141"/>
      <c r="Q135" s="25"/>
    </row>
    <row r="136" spans="1:17" x14ac:dyDescent="0.25">
      <c r="A136" s="18"/>
      <c r="B136" s="1"/>
      <c r="C136" s="1"/>
      <c r="D136" s="1"/>
      <c r="E136" s="1"/>
      <c r="F136" s="18"/>
      <c r="G136" s="151"/>
      <c r="H136" s="18"/>
      <c r="I136" s="15"/>
      <c r="J136" s="17"/>
      <c r="K136" s="15"/>
      <c r="L136" s="16"/>
      <c r="M136" s="16"/>
      <c r="N136" s="17"/>
      <c r="O136" s="141"/>
      <c r="Q136" s="25"/>
    </row>
    <row r="137" spans="1:17" x14ac:dyDescent="0.25">
      <c r="A137" s="18"/>
      <c r="B137" s="1"/>
      <c r="C137" s="1"/>
      <c r="D137" s="1"/>
      <c r="E137" s="1"/>
      <c r="F137" s="18"/>
      <c r="G137" s="151"/>
      <c r="H137" s="18"/>
      <c r="I137" s="15"/>
      <c r="J137" s="17"/>
      <c r="K137" s="15"/>
      <c r="L137" s="16"/>
      <c r="M137" s="16"/>
      <c r="N137" s="17"/>
      <c r="O137" s="141"/>
      <c r="Q137" s="25"/>
    </row>
    <row r="138" spans="1:17" x14ac:dyDescent="0.25">
      <c r="A138" s="18"/>
      <c r="B138" s="1"/>
      <c r="C138" s="1"/>
      <c r="D138" s="1"/>
      <c r="E138" s="1"/>
      <c r="F138" s="18"/>
      <c r="G138" s="151"/>
      <c r="H138" s="18"/>
      <c r="I138" s="15"/>
      <c r="J138" s="17"/>
      <c r="K138" s="15"/>
      <c r="L138" s="16"/>
      <c r="M138" s="16"/>
      <c r="N138" s="17"/>
      <c r="O138" s="141"/>
      <c r="Q138" s="25"/>
    </row>
    <row r="139" spans="1:17" x14ac:dyDescent="0.25">
      <c r="A139" s="18"/>
      <c r="B139" s="1"/>
      <c r="C139" s="1"/>
      <c r="D139" s="1"/>
      <c r="E139" s="1"/>
      <c r="F139" s="18"/>
      <c r="G139" s="151"/>
      <c r="H139" s="18"/>
      <c r="I139" s="15"/>
      <c r="J139" s="17"/>
      <c r="K139" s="15"/>
      <c r="L139" s="16"/>
      <c r="M139" s="16"/>
      <c r="N139" s="17"/>
      <c r="O139" s="141"/>
      <c r="Q139" s="25"/>
    </row>
  </sheetData>
  <sheetProtection selectLockedCells="1" selectUnlockedCells="1"/>
  <protectedRanges>
    <protectedRange sqref="K17:K23 H10 H29 H36" name="Range2_1"/>
    <protectedRange sqref="K35:K36 K38:K43 K45" name="Range2_2"/>
    <protectedRange sqref="K60 K58 H11 K44 K80 K85 K62:K63" name="Range2_3"/>
    <protectedRange sqref="K74:K79 H80 K81:K84 K86:K90" name="Range2_9"/>
    <protectedRange sqref="H6:H9 K16 K34 K59 H33:H35 K37 H25:H28 H12:H23 H30:H31 H37:H55 K56:K57 H58:H67 H69:H79 H81:H90" name="Range1_3"/>
    <protectedRange sqref="H24" name="Range1"/>
    <protectedRange sqref="H32" name="Range1_1"/>
    <protectedRange sqref="H56:H57 K61" name="Range1_2"/>
    <protectedRange sqref="H68" name="Range1_4"/>
  </protectedRanges>
  <sortState xmlns:xlrd2="http://schemas.microsoft.com/office/spreadsheetml/2017/richdata2" ref="J36:K37">
    <sortCondition ref="K36:K37"/>
  </sortState>
  <mergeCells count="55">
    <mergeCell ref="A87:E90"/>
    <mergeCell ref="L74:N74"/>
    <mergeCell ref="L76:N76"/>
    <mergeCell ref="L78:N78"/>
    <mergeCell ref="L80:N80"/>
    <mergeCell ref="A83:E83"/>
    <mergeCell ref="A85:E85"/>
    <mergeCell ref="A75:E75"/>
    <mergeCell ref="A77:E77"/>
    <mergeCell ref="A79:E79"/>
    <mergeCell ref="A81:E81"/>
    <mergeCell ref="A39:E39"/>
    <mergeCell ref="A37:E37"/>
    <mergeCell ref="L38:N38"/>
    <mergeCell ref="L40:N40"/>
    <mergeCell ref="B86:C86"/>
    <mergeCell ref="A61:E61"/>
    <mergeCell ref="A63:E63"/>
    <mergeCell ref="F64:F73"/>
    <mergeCell ref="A59:E59"/>
    <mergeCell ref="A41:E41"/>
    <mergeCell ref="A43:E43"/>
    <mergeCell ref="A45:E45"/>
    <mergeCell ref="F46:F55"/>
    <mergeCell ref="A57:E57"/>
    <mergeCell ref="AA2:AH2"/>
    <mergeCell ref="A2:B2"/>
    <mergeCell ref="A19:E19"/>
    <mergeCell ref="A21:E21"/>
    <mergeCell ref="A23:E23"/>
    <mergeCell ref="L20:N20"/>
    <mergeCell ref="L22:N22"/>
    <mergeCell ref="A1:H1"/>
    <mergeCell ref="L1:N1"/>
    <mergeCell ref="C2:H2"/>
    <mergeCell ref="L2:N2"/>
    <mergeCell ref="L36:N36"/>
    <mergeCell ref="L16:N16"/>
    <mergeCell ref="L18:N18"/>
    <mergeCell ref="F6:F15"/>
    <mergeCell ref="A17:E17"/>
    <mergeCell ref="F24:F33"/>
    <mergeCell ref="A35:E35"/>
    <mergeCell ref="L34:N34"/>
    <mergeCell ref="I91:L91"/>
    <mergeCell ref="M91:N91"/>
    <mergeCell ref="L42:N42"/>
    <mergeCell ref="L44:N44"/>
    <mergeCell ref="L82:N82"/>
    <mergeCell ref="L84:N84"/>
    <mergeCell ref="L86:N89"/>
    <mergeCell ref="L60:N60"/>
    <mergeCell ref="L62:N62"/>
    <mergeCell ref="L56:N56"/>
    <mergeCell ref="L58:N58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E320-7D35-49CC-8ED7-8D9494874C78}">
  <dimension ref="A1:AJ139"/>
  <sheetViews>
    <sheetView topLeftCell="A72" workbookViewId="0">
      <selection activeCell="P91" sqref="P91"/>
    </sheetView>
  </sheetViews>
  <sheetFormatPr defaultColWidth="8.88671875" defaultRowHeight="13.2" x14ac:dyDescent="0.25"/>
  <cols>
    <col min="1" max="1" width="3.6640625" style="10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0" customWidth="1"/>
    <col min="7" max="7" width="10.44140625" style="153" bestFit="1" customWidth="1"/>
    <col min="8" max="8" width="24.44140625" style="10" customWidth="1"/>
    <col min="9" max="9" width="4.33203125" style="11" customWidth="1"/>
    <col min="10" max="10" width="10.44140625" style="51" bestFit="1" customWidth="1"/>
    <col min="11" max="11" width="24.44140625" style="11" customWidth="1"/>
    <col min="12" max="13" width="8.44140625" style="32" customWidth="1"/>
    <col min="14" max="14" width="8.88671875" style="51"/>
    <col min="15" max="15" width="8.88671875" style="144"/>
    <col min="16" max="16" width="10.33203125" style="140" bestFit="1" customWidth="1"/>
    <col min="17" max="17" width="33.88671875" style="27" customWidth="1"/>
    <col min="18" max="34" width="9.109375" hidden="1" customWidth="1"/>
    <col min="35" max="35" width="41.109375" hidden="1" customWidth="1"/>
    <col min="36" max="36" width="8.88671875" style="10"/>
  </cols>
  <sheetData>
    <row r="1" spans="1:36" ht="29.25" customHeight="1" x14ac:dyDescent="0.5">
      <c r="A1" s="537" t="s">
        <v>75</v>
      </c>
      <c r="B1" s="537"/>
      <c r="C1" s="537"/>
      <c r="D1" s="537"/>
      <c r="E1" s="537"/>
      <c r="F1" s="537"/>
      <c r="G1" s="537"/>
      <c r="H1" s="537"/>
      <c r="K1" s="66" t="s">
        <v>122</v>
      </c>
      <c r="L1" s="538" t="str">
        <f>'Moors League'!AA5</f>
        <v>Thornaby</v>
      </c>
      <c r="M1" s="538"/>
      <c r="N1" s="538"/>
      <c r="O1" s="157"/>
    </row>
    <row r="2" spans="1:36" s="12" customFormat="1" ht="17.399999999999999" x14ac:dyDescent="0.3">
      <c r="A2" s="541" t="s">
        <v>1</v>
      </c>
      <c r="B2" s="541"/>
      <c r="C2" s="539" t="s">
        <v>1997</v>
      </c>
      <c r="D2" s="539"/>
      <c r="E2" s="539"/>
      <c r="F2" s="539"/>
      <c r="G2" s="539"/>
      <c r="H2" s="539"/>
      <c r="J2" s="14"/>
      <c r="K2" s="66" t="s">
        <v>2</v>
      </c>
      <c r="L2" s="540" t="s">
        <v>1745</v>
      </c>
      <c r="M2" s="540"/>
      <c r="N2" s="540"/>
      <c r="O2" s="156"/>
      <c r="P2" s="139"/>
      <c r="Q2" s="53"/>
      <c r="AA2" s="528" t="s">
        <v>283</v>
      </c>
      <c r="AB2" s="528"/>
      <c r="AC2" s="528"/>
      <c r="AD2" s="528"/>
      <c r="AE2" s="528"/>
      <c r="AF2" s="528"/>
      <c r="AG2" s="528"/>
      <c r="AH2" s="528"/>
      <c r="AJ2" s="35"/>
    </row>
    <row r="3" spans="1:36" s="12" customFormat="1" ht="6" customHeight="1" x14ac:dyDescent="0.3">
      <c r="A3" s="34"/>
      <c r="B3" s="34"/>
      <c r="C3" s="34"/>
      <c r="D3" s="52"/>
      <c r="E3" s="52"/>
      <c r="F3" s="52"/>
      <c r="G3" s="152"/>
      <c r="H3" s="52"/>
      <c r="J3" s="14"/>
      <c r="L3" s="13"/>
      <c r="M3" s="13"/>
      <c r="N3" s="14"/>
      <c r="O3" s="143"/>
      <c r="P3" s="139"/>
      <c r="Q3" s="53"/>
      <c r="AJ3" s="35"/>
    </row>
    <row r="4" spans="1:36" s="59" customFormat="1" ht="10.199999999999999" x14ac:dyDescent="0.2">
      <c r="A4" s="59" t="s">
        <v>271</v>
      </c>
      <c r="B4" s="59" t="s">
        <v>272</v>
      </c>
      <c r="C4" s="59" t="s">
        <v>273</v>
      </c>
      <c r="D4" s="59" t="s">
        <v>274</v>
      </c>
      <c r="E4" s="59" t="s">
        <v>275</v>
      </c>
      <c r="G4" s="62" t="s">
        <v>285</v>
      </c>
      <c r="H4" s="59" t="s">
        <v>1748</v>
      </c>
      <c r="I4" s="60"/>
      <c r="J4" s="62" t="s">
        <v>285</v>
      </c>
      <c r="K4" s="59" t="s">
        <v>1748</v>
      </c>
      <c r="L4" s="61" t="s">
        <v>15</v>
      </c>
      <c r="M4" s="61" t="s">
        <v>280</v>
      </c>
      <c r="N4" s="62" t="s">
        <v>16</v>
      </c>
      <c r="O4" s="63" t="s">
        <v>172</v>
      </c>
      <c r="P4" s="64" t="s">
        <v>174</v>
      </c>
      <c r="Q4" s="65" t="s">
        <v>173</v>
      </c>
      <c r="R4" s="59" t="s">
        <v>285</v>
      </c>
      <c r="S4" s="59" t="s">
        <v>269</v>
      </c>
      <c r="T4" s="59" t="s">
        <v>270</v>
      </c>
      <c r="U4" s="59" t="s">
        <v>848</v>
      </c>
      <c r="V4" s="59" t="s">
        <v>850</v>
      </c>
      <c r="W4" s="59" t="s">
        <v>851</v>
      </c>
      <c r="X4" s="59" t="s">
        <v>852</v>
      </c>
      <c r="Y4" s="59" t="s">
        <v>853</v>
      </c>
      <c r="Z4" s="59" t="s">
        <v>854</v>
      </c>
      <c r="AA4" s="59" t="s">
        <v>276</v>
      </c>
      <c r="AB4" s="59" t="s">
        <v>277</v>
      </c>
      <c r="AC4" s="59" t="s">
        <v>278</v>
      </c>
      <c r="AD4" s="59" t="s">
        <v>144</v>
      </c>
      <c r="AE4" s="59" t="s">
        <v>279</v>
      </c>
      <c r="AF4" s="59" t="s">
        <v>280</v>
      </c>
      <c r="AG4" s="59" t="s">
        <v>281</v>
      </c>
      <c r="AH4" s="59" t="s">
        <v>282</v>
      </c>
      <c r="AI4" s="59" t="s">
        <v>855</v>
      </c>
      <c r="AJ4" s="59" t="s">
        <v>280</v>
      </c>
    </row>
    <row r="5" spans="1:36" s="59" customFormat="1" ht="5.25" customHeight="1" x14ac:dyDescent="0.2">
      <c r="G5" s="62"/>
      <c r="I5" s="60"/>
      <c r="J5" s="62"/>
      <c r="K5" s="60"/>
      <c r="L5" s="61"/>
      <c r="M5" s="61"/>
      <c r="N5" s="62"/>
      <c r="O5" s="63"/>
      <c r="P5" s="64"/>
      <c r="Q5" s="65"/>
    </row>
    <row r="6" spans="1:36" ht="19.5" customHeight="1" x14ac:dyDescent="0.25">
      <c r="A6" s="162">
        <v>1</v>
      </c>
      <c r="B6" s="163" t="s">
        <v>243</v>
      </c>
      <c r="C6" s="163" t="s">
        <v>84</v>
      </c>
      <c r="D6" s="163" t="s">
        <v>252</v>
      </c>
      <c r="E6" s="164" t="s">
        <v>248</v>
      </c>
      <c r="F6" s="547"/>
      <c r="G6" s="469">
        <v>965399</v>
      </c>
      <c r="H6" s="470" t="s">
        <v>1904</v>
      </c>
      <c r="I6" s="158"/>
      <c r="J6" s="158"/>
      <c r="K6" s="159"/>
      <c r="L6" s="167">
        <f>'Moors League'!AA9</f>
        <v>2</v>
      </c>
      <c r="M6" s="47">
        <f>'Moors League'!AB9</f>
        <v>3204</v>
      </c>
      <c r="N6" s="47">
        <f>'Moors League'!AC9</f>
        <v>5</v>
      </c>
      <c r="O6" s="56"/>
      <c r="P6" s="138"/>
      <c r="Q6" s="58" t="s">
        <v>1998</v>
      </c>
      <c r="R6">
        <f t="shared" ref="R6:R11" si="0">G6</f>
        <v>965399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003204</v>
      </c>
      <c r="AG6" t="s">
        <v>955</v>
      </c>
      <c r="AH6" t="s">
        <v>284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162">
        <v>2</v>
      </c>
      <c r="B7" s="163" t="s">
        <v>244</v>
      </c>
      <c r="C7" s="163" t="s">
        <v>84</v>
      </c>
      <c r="D7" s="163" t="s">
        <v>252</v>
      </c>
      <c r="E7" s="164" t="s">
        <v>248</v>
      </c>
      <c r="F7" s="547"/>
      <c r="G7" s="469">
        <v>690013</v>
      </c>
      <c r="H7" s="470" t="s">
        <v>1905</v>
      </c>
      <c r="I7" s="158"/>
      <c r="J7" s="158"/>
      <c r="K7" s="159"/>
      <c r="L7" s="167">
        <f>'Moors League'!AA10</f>
        <v>5</v>
      </c>
      <c r="M7" s="47">
        <f>'Moors League'!AB10</f>
        <v>3551</v>
      </c>
      <c r="N7" s="47">
        <f>'Moors League'!AC10</f>
        <v>2</v>
      </c>
      <c r="O7" s="56"/>
      <c r="P7" s="138"/>
      <c r="Q7" s="58" t="s">
        <v>1998</v>
      </c>
      <c r="R7">
        <f t="shared" si="0"/>
        <v>690013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003551</v>
      </c>
      <c r="AG7" t="s">
        <v>955</v>
      </c>
      <c r="AH7" t="s">
        <v>284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162">
        <v>3</v>
      </c>
      <c r="B8" s="163" t="s">
        <v>243</v>
      </c>
      <c r="C8" s="168" t="s">
        <v>242</v>
      </c>
      <c r="D8" s="163" t="s">
        <v>252</v>
      </c>
      <c r="E8" s="164" t="s">
        <v>249</v>
      </c>
      <c r="F8" s="547"/>
      <c r="G8" s="469">
        <v>1748235</v>
      </c>
      <c r="H8" s="470" t="s">
        <v>1923</v>
      </c>
      <c r="I8" s="158"/>
      <c r="J8" s="158"/>
      <c r="K8" s="159"/>
      <c r="L8" s="167">
        <f>'Moors League'!AA11</f>
        <v>6</v>
      </c>
      <c r="M8" s="47">
        <f>'Moors League'!AB11</f>
        <v>5190</v>
      </c>
      <c r="N8" s="47">
        <f>'Moors League'!AC11</f>
        <v>1</v>
      </c>
      <c r="O8" s="56"/>
      <c r="P8" s="138"/>
      <c r="Q8" s="58" t="s">
        <v>1998</v>
      </c>
      <c r="R8">
        <f t="shared" si="0"/>
        <v>1748235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005190</v>
      </c>
      <c r="AG8" t="s">
        <v>975</v>
      </c>
      <c r="AH8" t="s">
        <v>284</v>
      </c>
      <c r="AI8" t="e">
        <f t="shared" si="9"/>
        <v>#REF!</v>
      </c>
    </row>
    <row r="9" spans="1:36" ht="19.5" customHeight="1" x14ac:dyDescent="0.25">
      <c r="A9" s="162">
        <v>4</v>
      </c>
      <c r="B9" s="163" t="s">
        <v>244</v>
      </c>
      <c r="C9" s="163" t="s">
        <v>242</v>
      </c>
      <c r="D9" s="163" t="s">
        <v>252</v>
      </c>
      <c r="E9" s="164" t="s">
        <v>249</v>
      </c>
      <c r="F9" s="547"/>
      <c r="G9" s="469">
        <v>1489067</v>
      </c>
      <c r="H9" s="470" t="s">
        <v>1907</v>
      </c>
      <c r="I9" s="158"/>
      <c r="J9" s="158"/>
      <c r="K9" s="159"/>
      <c r="L9" s="167">
        <f>'Moors League'!AA12</f>
        <v>5</v>
      </c>
      <c r="M9" s="47">
        <f>'Moors League'!AB12</f>
        <v>4326</v>
      </c>
      <c r="N9" s="47">
        <f>'Moors League'!AC12</f>
        <v>2</v>
      </c>
      <c r="O9" s="56"/>
      <c r="P9" s="138"/>
      <c r="Q9" s="58" t="s">
        <v>1998</v>
      </c>
      <c r="R9">
        <f t="shared" si="0"/>
        <v>1489067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004326</v>
      </c>
      <c r="AG9" t="s">
        <v>975</v>
      </c>
      <c r="AH9" t="s">
        <v>284</v>
      </c>
      <c r="AI9" t="e">
        <f t="shared" si="9"/>
        <v>#REF!</v>
      </c>
    </row>
    <row r="10" spans="1:36" ht="19.5" customHeight="1" x14ac:dyDescent="0.25">
      <c r="A10" s="162">
        <v>5</v>
      </c>
      <c r="B10" s="163" t="s">
        <v>243</v>
      </c>
      <c r="C10" s="163" t="s">
        <v>245</v>
      </c>
      <c r="D10" s="163" t="s">
        <v>252</v>
      </c>
      <c r="E10" s="164" t="s">
        <v>250</v>
      </c>
      <c r="F10" s="547"/>
      <c r="G10" s="469">
        <v>1748256</v>
      </c>
      <c r="H10" s="470" t="s">
        <v>1908</v>
      </c>
      <c r="I10" s="158"/>
      <c r="J10" s="158"/>
      <c r="K10" s="159"/>
      <c r="L10" s="167">
        <f>'Moors League'!AA13</f>
        <v>5</v>
      </c>
      <c r="M10" s="47">
        <f>'Moors League'!AB13</f>
        <v>4585</v>
      </c>
      <c r="N10" s="47">
        <f>'Moors League'!AC13</f>
        <v>2</v>
      </c>
      <c r="O10" s="56"/>
      <c r="P10" s="138"/>
      <c r="Q10" s="58" t="s">
        <v>1998</v>
      </c>
      <c r="R10">
        <f t="shared" si="0"/>
        <v>1748256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004585</v>
      </c>
      <c r="AG10" t="s">
        <v>1009</v>
      </c>
      <c r="AH10" t="s">
        <v>284</v>
      </c>
      <c r="AI10" t="e">
        <f t="shared" si="9"/>
        <v>#REF!</v>
      </c>
    </row>
    <row r="11" spans="1:36" ht="19.5" customHeight="1" x14ac:dyDescent="0.25">
      <c r="A11" s="162">
        <v>6</v>
      </c>
      <c r="B11" s="163" t="s">
        <v>244</v>
      </c>
      <c r="C11" s="163" t="s">
        <v>245</v>
      </c>
      <c r="D11" s="163" t="s">
        <v>252</v>
      </c>
      <c r="E11" s="164" t="s">
        <v>250</v>
      </c>
      <c r="F11" s="547"/>
      <c r="G11" s="469">
        <v>1234410</v>
      </c>
      <c r="H11" s="470" t="s">
        <v>1909</v>
      </c>
      <c r="I11" s="158"/>
      <c r="J11" s="158"/>
      <c r="K11" s="159"/>
      <c r="L11" s="167">
        <f>'Moors League'!AA14</f>
        <v>5</v>
      </c>
      <c r="M11" s="47">
        <f>'Moors League'!AB14</f>
        <v>3965</v>
      </c>
      <c r="N11" s="47">
        <f>'Moors League'!AC14</f>
        <v>2</v>
      </c>
      <c r="O11" s="56"/>
      <c r="P11" s="138"/>
      <c r="Q11" s="58" t="s">
        <v>1998</v>
      </c>
      <c r="R11">
        <f t="shared" si="0"/>
        <v>1234410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003965</v>
      </c>
      <c r="AG11" t="s">
        <v>1009</v>
      </c>
      <c r="AH11" t="s">
        <v>284</v>
      </c>
      <c r="AI11" t="e">
        <f t="shared" si="9"/>
        <v>#REF!</v>
      </c>
    </row>
    <row r="12" spans="1:36" ht="19.5" customHeight="1" x14ac:dyDescent="0.25">
      <c r="A12" s="162">
        <v>7</v>
      </c>
      <c r="B12" s="163" t="s">
        <v>243</v>
      </c>
      <c r="C12" s="163" t="s">
        <v>247</v>
      </c>
      <c r="D12" s="163" t="s">
        <v>252</v>
      </c>
      <c r="E12" s="164" t="s">
        <v>251</v>
      </c>
      <c r="F12" s="547"/>
      <c r="G12" s="469">
        <v>1696422</v>
      </c>
      <c r="H12" s="470" t="s">
        <v>1910</v>
      </c>
      <c r="I12" s="158"/>
      <c r="J12" s="158"/>
      <c r="K12" s="159"/>
      <c r="L12" s="167">
        <f>'Moors League'!AA15</f>
        <v>6</v>
      </c>
      <c r="M12" s="47">
        <f>'Moors League'!AB15</f>
        <v>5013</v>
      </c>
      <c r="N12" s="47">
        <f>'Moors League'!AC15</f>
        <v>1</v>
      </c>
      <c r="O12" s="56"/>
      <c r="P12" s="138"/>
      <c r="Q12" s="58" t="s">
        <v>1998</v>
      </c>
      <c r="R12">
        <f>G14</f>
        <v>1806380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004638</v>
      </c>
      <c r="AG12" t="s">
        <v>955</v>
      </c>
      <c r="AH12" t="s">
        <v>284</v>
      </c>
      <c r="AI12" t="e">
        <f t="shared" si="9"/>
        <v>#REF!</v>
      </c>
    </row>
    <row r="13" spans="1:36" ht="19.5" customHeight="1" x14ac:dyDescent="0.25">
      <c r="A13" s="162">
        <v>8</v>
      </c>
      <c r="B13" s="163" t="s">
        <v>244</v>
      </c>
      <c r="C13" s="163" t="s">
        <v>247</v>
      </c>
      <c r="D13" s="163" t="s">
        <v>252</v>
      </c>
      <c r="E13" s="164" t="s">
        <v>251</v>
      </c>
      <c r="F13" s="547"/>
      <c r="G13" s="469">
        <v>1736079</v>
      </c>
      <c r="H13" s="470" t="s">
        <v>1911</v>
      </c>
      <c r="I13" s="158"/>
      <c r="J13" s="158"/>
      <c r="K13" s="159"/>
      <c r="L13" s="167">
        <f>'Moors League'!AA16</f>
        <v>5</v>
      </c>
      <c r="M13" s="47">
        <f>'Moors League'!AB16</f>
        <v>4453</v>
      </c>
      <c r="N13" s="47">
        <f>'Moors League'!AC16</f>
        <v>2</v>
      </c>
      <c r="O13" s="56"/>
      <c r="P13" s="138"/>
      <c r="Q13" s="58" t="s">
        <v>1998</v>
      </c>
      <c r="R13">
        <f>G15</f>
        <v>1521424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003863</v>
      </c>
      <c r="AG13" t="s">
        <v>955</v>
      </c>
      <c r="AH13" t="s">
        <v>284</v>
      </c>
      <c r="AI13" t="e">
        <f t="shared" si="9"/>
        <v>#REF!</v>
      </c>
    </row>
    <row r="14" spans="1:36" ht="19.5" customHeight="1" x14ac:dyDescent="0.25">
      <c r="A14" s="162">
        <v>9</v>
      </c>
      <c r="B14" s="163" t="s">
        <v>243</v>
      </c>
      <c r="C14" s="163" t="s">
        <v>246</v>
      </c>
      <c r="D14" s="163" t="s">
        <v>252</v>
      </c>
      <c r="E14" s="164" t="s">
        <v>248</v>
      </c>
      <c r="F14" s="547"/>
      <c r="G14" s="469">
        <v>1806380</v>
      </c>
      <c r="H14" s="470" t="s">
        <v>1912</v>
      </c>
      <c r="I14" s="158"/>
      <c r="J14" s="158"/>
      <c r="K14" s="159"/>
      <c r="L14" s="167">
        <f>'Moors League'!AA17</f>
        <v>6</v>
      </c>
      <c r="M14" s="47">
        <f>'Moors League'!AB17</f>
        <v>4638</v>
      </c>
      <c r="N14" s="47">
        <f>'Moors League'!AC17</f>
        <v>1</v>
      </c>
      <c r="O14" s="56"/>
      <c r="P14" s="138"/>
      <c r="Q14" s="58" t="s">
        <v>1998</v>
      </c>
      <c r="R14">
        <f>G24</f>
        <v>1748256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004623</v>
      </c>
      <c r="AG14" t="s">
        <v>1009</v>
      </c>
      <c r="AH14" t="s">
        <v>284</v>
      </c>
      <c r="AI14" t="e">
        <f t="shared" si="9"/>
        <v>#REF!</v>
      </c>
    </row>
    <row r="15" spans="1:36" ht="19.5" customHeight="1" x14ac:dyDescent="0.25">
      <c r="A15" s="162">
        <v>10</v>
      </c>
      <c r="B15" s="163" t="s">
        <v>244</v>
      </c>
      <c r="C15" s="163" t="s">
        <v>246</v>
      </c>
      <c r="D15" s="163" t="s">
        <v>252</v>
      </c>
      <c r="E15" s="164" t="s">
        <v>248</v>
      </c>
      <c r="F15" s="548"/>
      <c r="G15" s="469">
        <v>1521424</v>
      </c>
      <c r="H15" s="470" t="s">
        <v>1913</v>
      </c>
      <c r="I15" s="160"/>
      <c r="J15" s="160"/>
      <c r="K15" s="161"/>
      <c r="L15" s="167" t="str">
        <f>'Moors League'!AA18</f>
        <v>DSQ</v>
      </c>
      <c r="M15" s="47">
        <f>'Moors League'!AB18</f>
        <v>3863</v>
      </c>
      <c r="N15" s="47">
        <f>'Moors League'!AC18</f>
        <v>0</v>
      </c>
      <c r="O15" s="56">
        <v>6.4</v>
      </c>
      <c r="P15" s="138"/>
      <c r="Q15" s="58" t="s">
        <v>2002</v>
      </c>
      <c r="R15">
        <f>G25</f>
        <v>1521496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005678</v>
      </c>
      <c r="AG15" t="s">
        <v>1009</v>
      </c>
      <c r="AH15" t="s">
        <v>284</v>
      </c>
      <c r="AI15" t="e">
        <f t="shared" si="9"/>
        <v>#REF!</v>
      </c>
    </row>
    <row r="16" spans="1:36" ht="19.5" customHeight="1" x14ac:dyDescent="0.25">
      <c r="A16" s="162">
        <v>11</v>
      </c>
      <c r="B16" s="163" t="s">
        <v>243</v>
      </c>
      <c r="C16" s="163" t="s">
        <v>84</v>
      </c>
      <c r="D16" s="163" t="s">
        <v>253</v>
      </c>
      <c r="E16" s="164" t="s">
        <v>101</v>
      </c>
      <c r="F16" s="169" t="s">
        <v>256</v>
      </c>
      <c r="G16" s="469" t="s">
        <v>1998</v>
      </c>
      <c r="H16" s="470"/>
      <c r="I16" s="170" t="s">
        <v>258</v>
      </c>
      <c r="J16" s="469" t="s">
        <v>1998</v>
      </c>
      <c r="K16" s="470"/>
      <c r="L16" s="535"/>
      <c r="M16" s="536"/>
      <c r="N16" s="536"/>
      <c r="O16" s="56"/>
      <c r="P16" s="138"/>
      <c r="Q16" s="58" t="s">
        <v>1998</v>
      </c>
      <c r="R16">
        <f t="shared" ref="R16:R21" si="10">G28</f>
        <v>1631780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003483</v>
      </c>
      <c r="AG16" t="s">
        <v>975</v>
      </c>
      <c r="AH16" t="s">
        <v>284</v>
      </c>
      <c r="AI16" t="e">
        <f t="shared" si="9"/>
        <v>#REF!</v>
      </c>
    </row>
    <row r="17" spans="1:35" ht="19.5" customHeight="1" x14ac:dyDescent="0.25">
      <c r="A17" s="542"/>
      <c r="B17" s="543"/>
      <c r="C17" s="543"/>
      <c r="D17" s="543"/>
      <c r="E17" s="544"/>
      <c r="F17" s="169" t="s">
        <v>257</v>
      </c>
      <c r="G17" s="469" t="s">
        <v>1998</v>
      </c>
      <c r="H17" s="470"/>
      <c r="I17" s="170" t="s">
        <v>259</v>
      </c>
      <c r="J17" s="469" t="s">
        <v>1998</v>
      </c>
      <c r="K17" s="470"/>
      <c r="L17" s="167" t="str">
        <f>'Moors League'!AA19</f>
        <v>DSQ</v>
      </c>
      <c r="M17" s="47" t="str">
        <f>'Moors League'!AB19</f>
        <v>DNS</v>
      </c>
      <c r="N17" s="47">
        <f>'Moors League'!AC19</f>
        <v>0</v>
      </c>
      <c r="O17" s="56"/>
      <c r="P17" s="138"/>
      <c r="Q17" s="58" t="s">
        <v>1998</v>
      </c>
      <c r="R17">
        <f t="shared" si="10"/>
        <v>1234410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002987</v>
      </c>
      <c r="AG17" t="s">
        <v>975</v>
      </c>
      <c r="AH17" t="s">
        <v>284</v>
      </c>
      <c r="AI17" t="e">
        <f t="shared" si="9"/>
        <v>#REF!</v>
      </c>
    </row>
    <row r="18" spans="1:35" ht="19.5" customHeight="1" x14ac:dyDescent="0.25">
      <c r="A18" s="162">
        <v>12</v>
      </c>
      <c r="B18" s="163" t="s">
        <v>244</v>
      </c>
      <c r="C18" s="163" t="s">
        <v>84</v>
      </c>
      <c r="D18" s="163" t="s">
        <v>253</v>
      </c>
      <c r="E18" s="164" t="s">
        <v>101</v>
      </c>
      <c r="F18" s="171" t="s">
        <v>256</v>
      </c>
      <c r="G18" s="469">
        <v>690013</v>
      </c>
      <c r="H18" s="470" t="s">
        <v>1905</v>
      </c>
      <c r="I18" s="170" t="s">
        <v>258</v>
      </c>
      <c r="J18" s="469">
        <v>55487</v>
      </c>
      <c r="K18" s="470" t="s">
        <v>1920</v>
      </c>
      <c r="L18" s="535"/>
      <c r="M18" s="536"/>
      <c r="N18" s="536"/>
      <c r="O18" s="56"/>
      <c r="P18" s="138"/>
      <c r="Q18" s="58" t="s">
        <v>1998</v>
      </c>
      <c r="R18">
        <f t="shared" si="10"/>
        <v>1696318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005070</v>
      </c>
      <c r="AG18" t="s">
        <v>965</v>
      </c>
      <c r="AH18" t="s">
        <v>284</v>
      </c>
      <c r="AI18" t="e">
        <f t="shared" si="9"/>
        <v>#REF!</v>
      </c>
    </row>
    <row r="19" spans="1:35" ht="19.5" customHeight="1" x14ac:dyDescent="0.25">
      <c r="A19" s="542"/>
      <c r="B19" s="543"/>
      <c r="C19" s="543"/>
      <c r="D19" s="543"/>
      <c r="E19" s="544"/>
      <c r="F19" s="169" t="s">
        <v>257</v>
      </c>
      <c r="G19" s="469">
        <v>1234410</v>
      </c>
      <c r="H19" s="470" t="s">
        <v>1909</v>
      </c>
      <c r="I19" s="170" t="s">
        <v>259</v>
      </c>
      <c r="J19" s="469">
        <v>1315052</v>
      </c>
      <c r="K19" s="470" t="s">
        <v>1924</v>
      </c>
      <c r="L19" s="167">
        <f>'Moors League'!AA20</f>
        <v>4</v>
      </c>
      <c r="M19" s="47">
        <f>'Moors League'!AB20</f>
        <v>21766</v>
      </c>
      <c r="N19" s="47">
        <f>'Moors League'!AC20</f>
        <v>3</v>
      </c>
      <c r="O19" s="56"/>
      <c r="P19" s="138"/>
      <c r="Q19" s="58" t="s">
        <v>1998</v>
      </c>
      <c r="R19">
        <f t="shared" si="10"/>
        <v>1777905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DSQ</v>
      </c>
      <c r="AG19" t="s">
        <v>965</v>
      </c>
      <c r="AH19" t="s">
        <v>284</v>
      </c>
      <c r="AI19" t="e">
        <f t="shared" si="9"/>
        <v>#REF!</v>
      </c>
    </row>
    <row r="20" spans="1:35" ht="19.5" customHeight="1" x14ac:dyDescent="0.25">
      <c r="A20" s="162">
        <v>13</v>
      </c>
      <c r="B20" s="163" t="s">
        <v>243</v>
      </c>
      <c r="C20" s="163" t="s">
        <v>242</v>
      </c>
      <c r="D20" s="163" t="s">
        <v>253</v>
      </c>
      <c r="E20" s="164" t="s">
        <v>103</v>
      </c>
      <c r="F20" s="172">
        <v>1</v>
      </c>
      <c r="G20" s="469">
        <v>1696318</v>
      </c>
      <c r="H20" s="470" t="s">
        <v>1914</v>
      </c>
      <c r="I20" s="173">
        <v>2</v>
      </c>
      <c r="J20" s="469">
        <v>1489035</v>
      </c>
      <c r="K20" s="470" t="s">
        <v>1928</v>
      </c>
      <c r="L20" s="535"/>
      <c r="M20" s="536"/>
      <c r="N20" s="536"/>
      <c r="O20" s="56"/>
      <c r="P20" s="138"/>
      <c r="Q20" s="58" t="s">
        <v>1998</v>
      </c>
      <c r="R20">
        <f t="shared" si="10"/>
        <v>965399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004157</v>
      </c>
      <c r="AG20" t="s">
        <v>1009</v>
      </c>
      <c r="AH20" t="s">
        <v>284</v>
      </c>
      <c r="AI20" t="e">
        <f t="shared" si="9"/>
        <v>#REF!</v>
      </c>
    </row>
    <row r="21" spans="1:35" ht="19.5" customHeight="1" x14ac:dyDescent="0.25">
      <c r="A21" s="542"/>
      <c r="B21" s="543"/>
      <c r="C21" s="543"/>
      <c r="D21" s="543"/>
      <c r="E21" s="544"/>
      <c r="F21" s="172">
        <v>3</v>
      </c>
      <c r="G21" s="469">
        <v>1696421</v>
      </c>
      <c r="H21" s="470" t="s">
        <v>1906</v>
      </c>
      <c r="I21" s="173">
        <v>4</v>
      </c>
      <c r="J21" s="469">
        <v>1748235</v>
      </c>
      <c r="K21" s="470" t="s">
        <v>1923</v>
      </c>
      <c r="L21" s="167">
        <f>'Moors League'!AA21</f>
        <v>6</v>
      </c>
      <c r="M21" s="47">
        <f>'Moors League'!AB21</f>
        <v>30175</v>
      </c>
      <c r="N21" s="47">
        <f>'Moors League'!AC21</f>
        <v>1</v>
      </c>
      <c r="O21" s="56"/>
      <c r="P21" s="138"/>
      <c r="Q21" s="58" t="s">
        <v>1998</v>
      </c>
      <c r="R21">
        <f t="shared" si="10"/>
        <v>55487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003952</v>
      </c>
      <c r="AG21" t="s">
        <v>1009</v>
      </c>
      <c r="AH21" t="s">
        <v>284</v>
      </c>
      <c r="AI21" t="e">
        <f t="shared" si="9"/>
        <v>#REF!</v>
      </c>
    </row>
    <row r="22" spans="1:35" ht="19.5" customHeight="1" x14ac:dyDescent="0.25">
      <c r="A22" s="162">
        <v>14</v>
      </c>
      <c r="B22" s="163" t="s">
        <v>244</v>
      </c>
      <c r="C22" s="163" t="s">
        <v>242</v>
      </c>
      <c r="D22" s="163" t="s">
        <v>253</v>
      </c>
      <c r="E22" s="164" t="s">
        <v>103</v>
      </c>
      <c r="F22" s="171">
        <v>1</v>
      </c>
      <c r="G22" s="469">
        <v>1521424</v>
      </c>
      <c r="H22" s="470" t="s">
        <v>1913</v>
      </c>
      <c r="I22" s="174">
        <v>2</v>
      </c>
      <c r="J22" s="469">
        <v>1521496</v>
      </c>
      <c r="K22" s="470" t="s">
        <v>1915</v>
      </c>
      <c r="L22" s="535"/>
      <c r="M22" s="536"/>
      <c r="N22" s="536"/>
      <c r="O22" s="56"/>
      <c r="P22" s="138"/>
      <c r="Q22" s="58" t="s">
        <v>1998</v>
      </c>
      <c r="R22">
        <f t="shared" ref="R22:R27" si="14">G46</f>
        <v>965399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003166</v>
      </c>
      <c r="AG22" t="s">
        <v>975</v>
      </c>
      <c r="AH22" t="s">
        <v>284</v>
      </c>
      <c r="AI22" t="e">
        <f t="shared" si="9"/>
        <v>#REF!</v>
      </c>
    </row>
    <row r="23" spans="1:35" ht="19.5" customHeight="1" x14ac:dyDescent="0.25">
      <c r="A23" s="542"/>
      <c r="B23" s="543"/>
      <c r="C23" s="543"/>
      <c r="D23" s="543"/>
      <c r="E23" s="544"/>
      <c r="F23" s="175">
        <v>3</v>
      </c>
      <c r="G23" s="469">
        <v>1489067</v>
      </c>
      <c r="H23" s="470" t="s">
        <v>1907</v>
      </c>
      <c r="I23" s="176">
        <v>4</v>
      </c>
      <c r="J23" s="469">
        <v>1777905</v>
      </c>
      <c r="K23" s="470" t="s">
        <v>1919</v>
      </c>
      <c r="L23" s="167">
        <f>'Moors League'!AA22</f>
        <v>3</v>
      </c>
      <c r="M23" s="47">
        <f>'Moors League'!AB22</f>
        <v>22960</v>
      </c>
      <c r="N23" s="47">
        <f>'Moors League'!AC22</f>
        <v>4</v>
      </c>
      <c r="O23" s="56"/>
      <c r="P23" s="138"/>
      <c r="Q23" s="58" t="s">
        <v>1998</v>
      </c>
      <c r="R23">
        <f t="shared" si="14"/>
        <v>1234410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003026</v>
      </c>
      <c r="AG23" t="s">
        <v>975</v>
      </c>
      <c r="AH23" t="s">
        <v>284</v>
      </c>
      <c r="AI23" t="e">
        <f t="shared" si="9"/>
        <v>#REF!</v>
      </c>
    </row>
    <row r="24" spans="1:35" ht="19.5" customHeight="1" x14ac:dyDescent="0.25">
      <c r="A24" s="162">
        <v>15</v>
      </c>
      <c r="B24" s="163" t="s">
        <v>243</v>
      </c>
      <c r="C24" s="163" t="s">
        <v>246</v>
      </c>
      <c r="D24" s="163" t="s">
        <v>252</v>
      </c>
      <c r="E24" s="164" t="s">
        <v>250</v>
      </c>
      <c r="F24" s="547"/>
      <c r="G24" s="469">
        <v>1748256</v>
      </c>
      <c r="H24" s="470" t="s">
        <v>1908</v>
      </c>
      <c r="I24" s="158"/>
      <c r="J24" s="158"/>
      <c r="K24" s="159"/>
      <c r="L24" s="167">
        <f>'Moors League'!AA23</f>
        <v>5</v>
      </c>
      <c r="M24" s="47">
        <f>'Moors League'!AB23</f>
        <v>4623</v>
      </c>
      <c r="N24" s="47">
        <f>'Moors League'!AC23</f>
        <v>2</v>
      </c>
      <c r="O24" s="56"/>
      <c r="P24" s="138"/>
      <c r="Q24" s="58" t="s">
        <v>1998</v>
      </c>
      <c r="R24">
        <f t="shared" si="14"/>
        <v>1696421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005044</v>
      </c>
      <c r="AG24" t="s">
        <v>955</v>
      </c>
      <c r="AH24" t="s">
        <v>284</v>
      </c>
      <c r="AI24" t="e">
        <f t="shared" si="9"/>
        <v>#REF!</v>
      </c>
    </row>
    <row r="25" spans="1:35" ht="19.5" customHeight="1" x14ac:dyDescent="0.25">
      <c r="A25" s="162">
        <v>16</v>
      </c>
      <c r="B25" s="163" t="s">
        <v>244</v>
      </c>
      <c r="C25" s="163" t="s">
        <v>246</v>
      </c>
      <c r="D25" s="163" t="s">
        <v>252</v>
      </c>
      <c r="E25" s="164" t="s">
        <v>250</v>
      </c>
      <c r="F25" s="547"/>
      <c r="G25" s="469">
        <v>1521496</v>
      </c>
      <c r="H25" s="470" t="s">
        <v>1915</v>
      </c>
      <c r="I25" s="158"/>
      <c r="J25" s="158"/>
      <c r="K25" s="159"/>
      <c r="L25" s="167">
        <f>'Moors League'!AA24</f>
        <v>6</v>
      </c>
      <c r="M25" s="47">
        <f>'Moors League'!AB24</f>
        <v>5678</v>
      </c>
      <c r="N25" s="47">
        <f>'Moors League'!AC24</f>
        <v>1</v>
      </c>
      <c r="O25" s="56"/>
      <c r="P25" s="138"/>
      <c r="Q25" s="58" t="s">
        <v>1998</v>
      </c>
      <c r="R25">
        <f t="shared" si="14"/>
        <v>1521496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005222</v>
      </c>
      <c r="AG25" t="s">
        <v>955</v>
      </c>
      <c r="AH25" t="s">
        <v>284</v>
      </c>
      <c r="AI25" t="e">
        <f t="shared" si="9"/>
        <v>#REF!</v>
      </c>
    </row>
    <row r="26" spans="1:35" ht="19.5" customHeight="1" x14ac:dyDescent="0.25">
      <c r="A26" s="162">
        <v>17</v>
      </c>
      <c r="B26" s="163" t="s">
        <v>243</v>
      </c>
      <c r="C26" s="163" t="s">
        <v>247</v>
      </c>
      <c r="D26" s="163" t="s">
        <v>252</v>
      </c>
      <c r="E26" s="164" t="s">
        <v>248</v>
      </c>
      <c r="F26" s="547"/>
      <c r="G26" s="469">
        <v>1696371</v>
      </c>
      <c r="H26" s="470" t="s">
        <v>1925</v>
      </c>
      <c r="I26" s="158"/>
      <c r="J26" s="158"/>
      <c r="K26" s="159"/>
      <c r="L26" s="167">
        <f>'Moors League'!AA25</f>
        <v>4</v>
      </c>
      <c r="M26" s="47">
        <f>'Moors League'!AB25</f>
        <v>5319</v>
      </c>
      <c r="N26" s="47">
        <f>'Moors League'!AC25</f>
        <v>3</v>
      </c>
      <c r="O26" s="56"/>
      <c r="P26" s="138"/>
      <c r="Q26" s="58" t="s">
        <v>1998</v>
      </c>
      <c r="R26">
        <f t="shared" si="14"/>
        <v>1748256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004021</v>
      </c>
      <c r="AG26" t="s">
        <v>965</v>
      </c>
      <c r="AH26" t="s">
        <v>284</v>
      </c>
      <c r="AI26" t="e">
        <f t="shared" si="9"/>
        <v>#REF!</v>
      </c>
    </row>
    <row r="27" spans="1:35" ht="19.5" customHeight="1" x14ac:dyDescent="0.25">
      <c r="A27" s="162">
        <v>18</v>
      </c>
      <c r="B27" s="163" t="s">
        <v>244</v>
      </c>
      <c r="C27" s="163" t="s">
        <v>247</v>
      </c>
      <c r="D27" s="163" t="s">
        <v>252</v>
      </c>
      <c r="E27" s="164" t="s">
        <v>248</v>
      </c>
      <c r="F27" s="547"/>
      <c r="G27" s="469">
        <v>1777898</v>
      </c>
      <c r="H27" s="470" t="s">
        <v>1917</v>
      </c>
      <c r="I27" s="158"/>
      <c r="J27" s="158"/>
      <c r="K27" s="159"/>
      <c r="L27" s="167">
        <f>'Moors League'!AA26</f>
        <v>1</v>
      </c>
      <c r="M27" s="47">
        <f>'Moors League'!AB26</f>
        <v>4028</v>
      </c>
      <c r="N27" s="47">
        <f>'Moors League'!AC26</f>
        <v>6</v>
      </c>
      <c r="O27" s="56"/>
      <c r="P27" s="138"/>
      <c r="Q27" s="58" t="s">
        <v>1998</v>
      </c>
      <c r="R27">
        <f t="shared" si="14"/>
        <v>1315052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003190</v>
      </c>
      <c r="AG27" t="s">
        <v>965</v>
      </c>
      <c r="AH27" t="s">
        <v>284</v>
      </c>
      <c r="AI27" t="e">
        <f t="shared" si="9"/>
        <v>#REF!</v>
      </c>
    </row>
    <row r="28" spans="1:35" ht="19.5" customHeight="1" x14ac:dyDescent="0.25">
      <c r="A28" s="162">
        <v>19</v>
      </c>
      <c r="B28" s="163" t="s">
        <v>243</v>
      </c>
      <c r="C28" s="163" t="s">
        <v>245</v>
      </c>
      <c r="D28" s="163" t="s">
        <v>252</v>
      </c>
      <c r="E28" s="164" t="s">
        <v>249</v>
      </c>
      <c r="F28" s="547"/>
      <c r="G28" s="469">
        <v>1631780</v>
      </c>
      <c r="H28" s="470" t="s">
        <v>1918</v>
      </c>
      <c r="I28" s="158"/>
      <c r="J28" s="158"/>
      <c r="K28" s="159"/>
      <c r="L28" s="167">
        <f>'Moors League'!AA27</f>
        <v>4</v>
      </c>
      <c r="M28" s="47">
        <f>'Moors League'!AB27</f>
        <v>3483</v>
      </c>
      <c r="N28" s="47">
        <f>'Moors League'!AC27</f>
        <v>3</v>
      </c>
      <c r="O28" s="56"/>
      <c r="P28" s="138"/>
      <c r="Q28" s="58" t="s">
        <v>1998</v>
      </c>
      <c r="R28">
        <f>G54</f>
        <v>1631780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003632</v>
      </c>
      <c r="AG28" t="s">
        <v>975</v>
      </c>
      <c r="AH28" t="s">
        <v>284</v>
      </c>
      <c r="AI28" t="e">
        <f t="shared" si="9"/>
        <v>#REF!</v>
      </c>
    </row>
    <row r="29" spans="1:35" ht="19.5" customHeight="1" x14ac:dyDescent="0.25">
      <c r="A29" s="162">
        <v>20</v>
      </c>
      <c r="B29" s="163" t="s">
        <v>244</v>
      </c>
      <c r="C29" s="163" t="s">
        <v>245</v>
      </c>
      <c r="D29" s="163" t="s">
        <v>252</v>
      </c>
      <c r="E29" s="164" t="s">
        <v>249</v>
      </c>
      <c r="F29" s="547"/>
      <c r="G29" s="469">
        <v>1234410</v>
      </c>
      <c r="H29" s="470" t="s">
        <v>1909</v>
      </c>
      <c r="I29" s="158"/>
      <c r="J29" s="158"/>
      <c r="K29" s="159"/>
      <c r="L29" s="167">
        <f>'Moors League'!AA28</f>
        <v>3</v>
      </c>
      <c r="M29" s="47">
        <f>'Moors League'!AB28</f>
        <v>2987</v>
      </c>
      <c r="N29" s="47">
        <f>'Moors League'!AC28</f>
        <v>4</v>
      </c>
      <c r="O29" s="56"/>
      <c r="P29" s="138"/>
      <c r="Q29" s="58" t="s">
        <v>1998</v>
      </c>
      <c r="R29">
        <f>G55</f>
        <v>1521424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004320</v>
      </c>
      <c r="AG29" t="s">
        <v>975</v>
      </c>
      <c r="AH29" t="s">
        <v>284</v>
      </c>
      <c r="AI29" t="e">
        <f t="shared" si="9"/>
        <v>#REF!</v>
      </c>
    </row>
    <row r="30" spans="1:35" ht="19.5" customHeight="1" x14ac:dyDescent="0.25">
      <c r="A30" s="162">
        <v>21</v>
      </c>
      <c r="B30" s="163" t="s">
        <v>243</v>
      </c>
      <c r="C30" s="163" t="s">
        <v>242</v>
      </c>
      <c r="D30" s="163" t="s">
        <v>252</v>
      </c>
      <c r="E30" s="164" t="s">
        <v>251</v>
      </c>
      <c r="F30" s="547"/>
      <c r="G30" s="469">
        <v>1696318</v>
      </c>
      <c r="H30" s="470" t="s">
        <v>1914</v>
      </c>
      <c r="I30" s="158"/>
      <c r="J30" s="158"/>
      <c r="K30" s="159"/>
      <c r="L30" s="167">
        <f>'Moors League'!AA29</f>
        <v>6</v>
      </c>
      <c r="M30" s="47">
        <f>'Moors League'!AB29</f>
        <v>5070</v>
      </c>
      <c r="N30" s="47">
        <f>'Moors League'!AC29</f>
        <v>1</v>
      </c>
      <c r="O30" s="56"/>
      <c r="P30" s="138"/>
      <c r="Q30" s="58" t="s">
        <v>1998</v>
      </c>
      <c r="R30">
        <f>G64</f>
        <v>1777904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004095</v>
      </c>
      <c r="AG30" t="s">
        <v>965</v>
      </c>
      <c r="AH30" t="s">
        <v>284</v>
      </c>
      <c r="AI30" t="e">
        <f t="shared" si="9"/>
        <v>#REF!</v>
      </c>
    </row>
    <row r="31" spans="1:35" ht="19.5" customHeight="1" x14ac:dyDescent="0.25">
      <c r="A31" s="162">
        <v>22</v>
      </c>
      <c r="B31" s="163" t="s">
        <v>244</v>
      </c>
      <c r="C31" s="163" t="s">
        <v>242</v>
      </c>
      <c r="D31" s="163" t="s">
        <v>252</v>
      </c>
      <c r="E31" s="164" t="s">
        <v>251</v>
      </c>
      <c r="F31" s="547"/>
      <c r="G31" s="469">
        <v>1777905</v>
      </c>
      <c r="H31" s="470" t="s">
        <v>1919</v>
      </c>
      <c r="I31" s="158"/>
      <c r="J31" s="158"/>
      <c r="K31" s="159"/>
      <c r="L31" s="167" t="str">
        <f>'Moors League'!AA30</f>
        <v>DSQ</v>
      </c>
      <c r="M31" s="47" t="str">
        <f>'Moors League'!AB30</f>
        <v>DSQ</v>
      </c>
      <c r="N31" s="47">
        <f>'Moors League'!AC30</f>
        <v>0</v>
      </c>
      <c r="O31" s="56">
        <v>4.4000000000000004</v>
      </c>
      <c r="P31" s="138"/>
      <c r="Q31" s="58" t="s">
        <v>2003</v>
      </c>
      <c r="R31">
        <f>G65</f>
        <v>1489067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DSQ</v>
      </c>
      <c r="AG31" t="s">
        <v>965</v>
      </c>
      <c r="AH31" t="s">
        <v>284</v>
      </c>
      <c r="AI31" t="e">
        <f t="shared" si="9"/>
        <v>#REF!</v>
      </c>
    </row>
    <row r="32" spans="1:35" ht="19.5" customHeight="1" x14ac:dyDescent="0.25">
      <c r="A32" s="162">
        <v>23</v>
      </c>
      <c r="B32" s="163" t="s">
        <v>243</v>
      </c>
      <c r="C32" s="163" t="s">
        <v>84</v>
      </c>
      <c r="D32" s="163" t="s">
        <v>252</v>
      </c>
      <c r="E32" s="164" t="s">
        <v>250</v>
      </c>
      <c r="F32" s="547"/>
      <c r="G32" s="469">
        <v>965399</v>
      </c>
      <c r="H32" s="470" t="s">
        <v>1904</v>
      </c>
      <c r="I32" s="158"/>
      <c r="J32" s="158"/>
      <c r="K32" s="159"/>
      <c r="L32" s="167">
        <f>'Moors League'!AA31</f>
        <v>4</v>
      </c>
      <c r="M32" s="47">
        <f>'Moors League'!AB31</f>
        <v>4157</v>
      </c>
      <c r="N32" s="47">
        <f>'Moors League'!AC31</f>
        <v>3</v>
      </c>
      <c r="O32" s="56"/>
      <c r="P32" s="138"/>
      <c r="Q32" s="58" t="s">
        <v>1998</v>
      </c>
      <c r="R32">
        <f t="shared" ref="R32:R37" si="19">G68</f>
        <v>1631780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004015</v>
      </c>
      <c r="AG32" t="s">
        <v>955</v>
      </c>
      <c r="AH32" t="s">
        <v>284</v>
      </c>
      <c r="AI32" t="e">
        <f t="shared" si="9"/>
        <v>#REF!</v>
      </c>
    </row>
    <row r="33" spans="1:36" ht="19.5" customHeight="1" x14ac:dyDescent="0.25">
      <c r="A33" s="162">
        <v>24</v>
      </c>
      <c r="B33" s="163" t="s">
        <v>244</v>
      </c>
      <c r="C33" s="163" t="s">
        <v>84</v>
      </c>
      <c r="D33" s="163" t="s">
        <v>252</v>
      </c>
      <c r="E33" s="164" t="s">
        <v>250</v>
      </c>
      <c r="F33" s="548"/>
      <c r="G33" s="469">
        <v>55487</v>
      </c>
      <c r="H33" s="470" t="s">
        <v>1920</v>
      </c>
      <c r="I33" s="160"/>
      <c r="J33" s="160"/>
      <c r="K33" s="161"/>
      <c r="L33" s="167">
        <f>'Moors League'!AA32</f>
        <v>5</v>
      </c>
      <c r="M33" s="47">
        <f>'Moors League'!AB32</f>
        <v>3952</v>
      </c>
      <c r="N33" s="47">
        <f>'Moors League'!AC32</f>
        <v>2</v>
      </c>
      <c r="O33" s="56"/>
      <c r="P33" s="138"/>
      <c r="Q33" s="58" t="s">
        <v>1998</v>
      </c>
      <c r="R33">
        <f t="shared" si="19"/>
        <v>1315052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003934</v>
      </c>
      <c r="AG33" t="s">
        <v>955</v>
      </c>
      <c r="AH33" t="s">
        <v>284</v>
      </c>
      <c r="AI33" t="e">
        <f t="shared" si="9"/>
        <v>#REF!</v>
      </c>
    </row>
    <row r="34" spans="1:36" ht="19.5" customHeight="1" x14ac:dyDescent="0.25">
      <c r="A34" s="162">
        <v>25</v>
      </c>
      <c r="B34" s="163" t="s">
        <v>243</v>
      </c>
      <c r="C34" s="163" t="s">
        <v>246</v>
      </c>
      <c r="D34" s="163" t="s">
        <v>253</v>
      </c>
      <c r="E34" s="164" t="s">
        <v>101</v>
      </c>
      <c r="F34" s="169" t="s">
        <v>256</v>
      </c>
      <c r="G34" s="469">
        <v>1806380</v>
      </c>
      <c r="H34" s="470" t="s">
        <v>1912</v>
      </c>
      <c r="I34" s="170" t="s">
        <v>258</v>
      </c>
      <c r="J34" s="469">
        <v>1748256</v>
      </c>
      <c r="K34" s="470" t="s">
        <v>1908</v>
      </c>
      <c r="L34" s="535"/>
      <c r="M34" s="536"/>
      <c r="N34" s="536"/>
      <c r="O34" s="56"/>
      <c r="P34" s="138"/>
      <c r="Q34" s="58" t="s">
        <v>1998</v>
      </c>
      <c r="R34">
        <f t="shared" si="19"/>
        <v>1489035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005504</v>
      </c>
      <c r="AG34" t="s">
        <v>1009</v>
      </c>
      <c r="AH34" t="s">
        <v>284</v>
      </c>
      <c r="AI34" t="e">
        <f t="shared" si="9"/>
        <v>#REF!</v>
      </c>
    </row>
    <row r="35" spans="1:36" ht="19.5" customHeight="1" x14ac:dyDescent="0.25">
      <c r="A35" s="542"/>
      <c r="B35" s="543"/>
      <c r="C35" s="543"/>
      <c r="D35" s="543"/>
      <c r="E35" s="544"/>
      <c r="F35" s="169" t="s">
        <v>257</v>
      </c>
      <c r="G35" s="469">
        <v>1631780</v>
      </c>
      <c r="H35" s="470" t="s">
        <v>1918</v>
      </c>
      <c r="I35" s="170" t="s">
        <v>259</v>
      </c>
      <c r="J35" s="469">
        <v>1777904</v>
      </c>
      <c r="K35" s="470" t="s">
        <v>1926</v>
      </c>
      <c r="L35" s="167">
        <f>'Moors League'!AA33</f>
        <v>5</v>
      </c>
      <c r="M35" s="47">
        <f>'Moors League'!AB33</f>
        <v>25359</v>
      </c>
      <c r="N35" s="47">
        <f>'Moors League'!AC33</f>
        <v>2</v>
      </c>
      <c r="O35" s="56"/>
      <c r="P35" s="138"/>
      <c r="Q35" s="58" t="s">
        <v>1998</v>
      </c>
      <c r="R35">
        <f t="shared" si="19"/>
        <v>1777905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DSQ</v>
      </c>
      <c r="AG35" t="s">
        <v>1009</v>
      </c>
      <c r="AH35" t="s">
        <v>284</v>
      </c>
      <c r="AI35" t="e">
        <f t="shared" si="9"/>
        <v>#REF!</v>
      </c>
    </row>
    <row r="36" spans="1:36" ht="19.5" customHeight="1" x14ac:dyDescent="0.25">
      <c r="A36" s="162">
        <v>26</v>
      </c>
      <c r="B36" s="163" t="s">
        <v>244</v>
      </c>
      <c r="C36" s="163" t="s">
        <v>246</v>
      </c>
      <c r="D36" s="163" t="s">
        <v>253</v>
      </c>
      <c r="E36" s="164" t="s">
        <v>101</v>
      </c>
      <c r="F36" s="171" t="s">
        <v>256</v>
      </c>
      <c r="G36" s="469" t="s">
        <v>1998</v>
      </c>
      <c r="H36" s="470"/>
      <c r="I36" s="170" t="s">
        <v>258</v>
      </c>
      <c r="J36" s="469" t="s">
        <v>1998</v>
      </c>
      <c r="K36" s="470"/>
      <c r="L36" s="535"/>
      <c r="M36" s="536"/>
      <c r="N36" s="536"/>
      <c r="O36" s="56"/>
      <c r="P36" s="138"/>
      <c r="Q36" s="58" t="s">
        <v>1998</v>
      </c>
      <c r="R36">
        <f t="shared" si="19"/>
        <v>965399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002940</v>
      </c>
      <c r="AG36" t="s">
        <v>965</v>
      </c>
      <c r="AH36" t="s">
        <v>284</v>
      </c>
      <c r="AI36" t="e">
        <f t="shared" si="9"/>
        <v>#REF!</v>
      </c>
    </row>
    <row r="37" spans="1:36" ht="19.5" customHeight="1" x14ac:dyDescent="0.25">
      <c r="A37" s="542"/>
      <c r="B37" s="543"/>
      <c r="C37" s="543"/>
      <c r="D37" s="543"/>
      <c r="E37" s="544"/>
      <c r="F37" s="169" t="s">
        <v>257</v>
      </c>
      <c r="G37" s="469" t="s">
        <v>1998</v>
      </c>
      <c r="H37" s="470"/>
      <c r="I37" s="170" t="s">
        <v>259</v>
      </c>
      <c r="J37" s="469" t="s">
        <v>1998</v>
      </c>
      <c r="K37" s="470"/>
      <c r="L37" s="167" t="str">
        <f>'Moors League'!AA34</f>
        <v>DSQ</v>
      </c>
      <c r="M37" s="47" t="str">
        <f>'Moors League'!AB34</f>
        <v>DNS</v>
      </c>
      <c r="N37" s="47">
        <f>'Moors League'!AC34</f>
        <v>0</v>
      </c>
      <c r="O37" s="56"/>
      <c r="P37" s="138"/>
      <c r="Q37" s="58" t="s">
        <v>1998</v>
      </c>
      <c r="R37">
        <f t="shared" si="19"/>
        <v>55487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003176</v>
      </c>
      <c r="AG37" t="s">
        <v>965</v>
      </c>
      <c r="AH37" t="s">
        <v>284</v>
      </c>
      <c r="AI37" t="e">
        <f t="shared" si="9"/>
        <v>#REF!</v>
      </c>
    </row>
    <row r="38" spans="1:36" ht="19.5" customHeight="1" x14ac:dyDescent="0.25">
      <c r="A38" s="162">
        <v>27</v>
      </c>
      <c r="B38" s="163" t="s">
        <v>243</v>
      </c>
      <c r="C38" s="163" t="s">
        <v>247</v>
      </c>
      <c r="D38" s="163" t="s">
        <v>254</v>
      </c>
      <c r="E38" s="164" t="s">
        <v>103</v>
      </c>
      <c r="F38" s="172">
        <v>1</v>
      </c>
      <c r="G38" s="469">
        <v>1696422</v>
      </c>
      <c r="H38" s="470" t="s">
        <v>1910</v>
      </c>
      <c r="I38" s="173">
        <v>2</v>
      </c>
      <c r="J38" s="469">
        <v>1777893</v>
      </c>
      <c r="K38" s="470" t="s">
        <v>1916</v>
      </c>
      <c r="L38" s="535"/>
      <c r="M38" s="536"/>
      <c r="N38" s="536"/>
      <c r="O38" s="56"/>
      <c r="P38" s="138"/>
      <c r="Q38" s="58" t="s">
        <v>1998</v>
      </c>
    </row>
    <row r="39" spans="1:36" ht="19.5" customHeight="1" x14ac:dyDescent="0.25">
      <c r="A39" s="542"/>
      <c r="B39" s="543"/>
      <c r="C39" s="543"/>
      <c r="D39" s="543"/>
      <c r="E39" s="544"/>
      <c r="F39" s="172">
        <v>3</v>
      </c>
      <c r="G39" s="469">
        <v>1521500</v>
      </c>
      <c r="H39" s="470" t="s">
        <v>1921</v>
      </c>
      <c r="I39" s="173">
        <v>4</v>
      </c>
      <c r="J39" s="469">
        <v>1696371</v>
      </c>
      <c r="K39" s="470" t="s">
        <v>1925</v>
      </c>
      <c r="L39" s="167">
        <f>'Moors League'!AA35</f>
        <v>5</v>
      </c>
      <c r="M39" s="47">
        <f>'Moors League'!AB35</f>
        <v>12534</v>
      </c>
      <c r="N39" s="47">
        <f>'Moors League'!AC35</f>
        <v>2</v>
      </c>
      <c r="O39" s="56"/>
      <c r="P39" s="138"/>
      <c r="Q39" s="58" t="s">
        <v>1998</v>
      </c>
    </row>
    <row r="40" spans="1:36" ht="19.5" customHeight="1" x14ac:dyDescent="0.25">
      <c r="A40" s="162">
        <v>28</v>
      </c>
      <c r="B40" s="163" t="s">
        <v>244</v>
      </c>
      <c r="C40" s="163" t="s">
        <v>247</v>
      </c>
      <c r="D40" s="163" t="s">
        <v>254</v>
      </c>
      <c r="E40" s="164" t="s">
        <v>103</v>
      </c>
      <c r="F40" s="171">
        <v>1</v>
      </c>
      <c r="G40" s="469">
        <v>1777898</v>
      </c>
      <c r="H40" s="470" t="s">
        <v>1917</v>
      </c>
      <c r="I40" s="174">
        <v>2</v>
      </c>
      <c r="J40" s="469">
        <v>1696412</v>
      </c>
      <c r="K40" s="470" t="s">
        <v>1927</v>
      </c>
      <c r="L40" s="535"/>
      <c r="M40" s="536"/>
      <c r="N40" s="536"/>
      <c r="O40" s="56"/>
      <c r="P40" s="138"/>
      <c r="Q40" s="58" t="s">
        <v>1998</v>
      </c>
    </row>
    <row r="41" spans="1:36" ht="19.5" customHeight="1" x14ac:dyDescent="0.25">
      <c r="A41" s="542"/>
      <c r="B41" s="543"/>
      <c r="C41" s="543"/>
      <c r="D41" s="543"/>
      <c r="E41" s="544"/>
      <c r="F41" s="175">
        <v>3</v>
      </c>
      <c r="G41" s="469">
        <v>1696335</v>
      </c>
      <c r="H41" s="470" t="s">
        <v>1922</v>
      </c>
      <c r="I41" s="176">
        <v>4</v>
      </c>
      <c r="J41" s="469">
        <v>1736079</v>
      </c>
      <c r="K41" s="470" t="s">
        <v>1911</v>
      </c>
      <c r="L41" s="167">
        <f>'Moors League'!AA36</f>
        <v>2</v>
      </c>
      <c r="M41" s="47">
        <f>'Moors League'!AB36</f>
        <v>11943</v>
      </c>
      <c r="N41" s="47">
        <f>'Moors League'!AC36</f>
        <v>5</v>
      </c>
      <c r="O41" s="56"/>
      <c r="P41" s="138"/>
      <c r="Q41" s="58" t="s">
        <v>1998</v>
      </c>
    </row>
    <row r="42" spans="1:36" ht="19.5" customHeight="1" x14ac:dyDescent="0.25">
      <c r="A42" s="162">
        <v>29</v>
      </c>
      <c r="B42" s="163" t="s">
        <v>243</v>
      </c>
      <c r="C42" s="163" t="s">
        <v>245</v>
      </c>
      <c r="D42" s="163" t="s">
        <v>253</v>
      </c>
      <c r="E42" s="164" t="s">
        <v>101</v>
      </c>
      <c r="F42" s="169" t="s">
        <v>256</v>
      </c>
      <c r="G42" s="469" t="s">
        <v>1998</v>
      </c>
      <c r="H42" s="470"/>
      <c r="I42" s="170" t="s">
        <v>258</v>
      </c>
      <c r="J42" s="469" t="s">
        <v>1998</v>
      </c>
      <c r="K42" s="470"/>
      <c r="L42" s="535"/>
      <c r="M42" s="536"/>
      <c r="N42" s="536"/>
      <c r="O42" s="56"/>
      <c r="P42" s="138"/>
      <c r="Q42" s="58" t="s">
        <v>1998</v>
      </c>
    </row>
    <row r="43" spans="1:36" ht="19.5" customHeight="1" x14ac:dyDescent="0.25">
      <c r="A43" s="542"/>
      <c r="B43" s="543"/>
      <c r="C43" s="543"/>
      <c r="D43" s="543"/>
      <c r="E43" s="544"/>
      <c r="F43" s="169" t="s">
        <v>257</v>
      </c>
      <c r="G43" s="469" t="s">
        <v>1998</v>
      </c>
      <c r="H43" s="470"/>
      <c r="I43" s="170" t="s">
        <v>259</v>
      </c>
      <c r="J43" s="469" t="s">
        <v>1998</v>
      </c>
      <c r="K43" s="470"/>
      <c r="L43" s="167" t="str">
        <f>'Moors League'!AA37</f>
        <v>DSQ</v>
      </c>
      <c r="M43" s="47" t="str">
        <f>'Moors League'!AB37</f>
        <v>DNS</v>
      </c>
      <c r="N43" s="47">
        <f>'Moors League'!AC37</f>
        <v>0</v>
      </c>
      <c r="O43" s="56"/>
      <c r="P43" s="138"/>
      <c r="Q43" s="58" t="s">
        <v>1998</v>
      </c>
    </row>
    <row r="44" spans="1:36" ht="19.5" customHeight="1" x14ac:dyDescent="0.25">
      <c r="A44" s="162">
        <v>30</v>
      </c>
      <c r="B44" s="163" t="s">
        <v>244</v>
      </c>
      <c r="C44" s="163" t="s">
        <v>245</v>
      </c>
      <c r="D44" s="163" t="s">
        <v>253</v>
      </c>
      <c r="E44" s="164" t="s">
        <v>101</v>
      </c>
      <c r="F44" s="171" t="s">
        <v>256</v>
      </c>
      <c r="G44" s="469" t="s">
        <v>1998</v>
      </c>
      <c r="H44" s="470"/>
      <c r="I44" s="170" t="s">
        <v>258</v>
      </c>
      <c r="J44" s="469" t="s">
        <v>1998</v>
      </c>
      <c r="K44" s="470"/>
      <c r="L44" s="535"/>
      <c r="M44" s="536"/>
      <c r="N44" s="536"/>
      <c r="O44" s="56"/>
      <c r="P44" s="138"/>
      <c r="Q44" s="58" t="s">
        <v>1998</v>
      </c>
    </row>
    <row r="45" spans="1:36" ht="19.5" customHeight="1" x14ac:dyDescent="0.25">
      <c r="A45" s="542"/>
      <c r="B45" s="543"/>
      <c r="C45" s="543"/>
      <c r="D45" s="543"/>
      <c r="E45" s="544"/>
      <c r="F45" s="169" t="s">
        <v>257</v>
      </c>
      <c r="G45" s="469" t="s">
        <v>1998</v>
      </c>
      <c r="H45" s="470"/>
      <c r="I45" s="170" t="s">
        <v>259</v>
      </c>
      <c r="J45" s="469" t="s">
        <v>1998</v>
      </c>
      <c r="K45" s="470"/>
      <c r="L45" s="167" t="str">
        <f>'Moors League'!AA38</f>
        <v>DSQ</v>
      </c>
      <c r="M45" s="47" t="str">
        <f>'Moors League'!AB38</f>
        <v>DNS</v>
      </c>
      <c r="N45" s="47">
        <f>'Moors League'!AC38</f>
        <v>0</v>
      </c>
      <c r="O45" s="56"/>
      <c r="P45" s="138"/>
      <c r="Q45" s="58" t="s">
        <v>1998</v>
      </c>
    </row>
    <row r="46" spans="1:36" s="28" customFormat="1" ht="19.5" customHeight="1" x14ac:dyDescent="0.25">
      <c r="A46" s="162">
        <v>31</v>
      </c>
      <c r="B46" s="163" t="s">
        <v>243</v>
      </c>
      <c r="C46" s="163" t="s">
        <v>84</v>
      </c>
      <c r="D46" s="163" t="s">
        <v>252</v>
      </c>
      <c r="E46" s="164" t="s">
        <v>249</v>
      </c>
      <c r="F46" s="547"/>
      <c r="G46" s="469">
        <v>965399</v>
      </c>
      <c r="H46" s="470" t="s">
        <v>1904</v>
      </c>
      <c r="I46" s="158"/>
      <c r="J46" s="158"/>
      <c r="K46" s="159"/>
      <c r="L46" s="167">
        <f>'Moors League'!AA39</f>
        <v>3</v>
      </c>
      <c r="M46" s="47">
        <f>'Moors League'!AB39</f>
        <v>3166</v>
      </c>
      <c r="N46" s="47">
        <f>'Moors League'!AC39</f>
        <v>4</v>
      </c>
      <c r="O46" s="56"/>
      <c r="P46" s="57"/>
      <c r="Q46" s="58"/>
      <c r="AJ46" s="177"/>
    </row>
    <row r="47" spans="1:36" s="28" customFormat="1" ht="19.5" customHeight="1" x14ac:dyDescent="0.25">
      <c r="A47" s="162">
        <v>32</v>
      </c>
      <c r="B47" s="163" t="s">
        <v>244</v>
      </c>
      <c r="C47" s="163" t="s">
        <v>84</v>
      </c>
      <c r="D47" s="163" t="s">
        <v>252</v>
      </c>
      <c r="E47" s="164" t="s">
        <v>249</v>
      </c>
      <c r="F47" s="547"/>
      <c r="G47" s="469">
        <v>1234410</v>
      </c>
      <c r="H47" s="470" t="s">
        <v>1909</v>
      </c>
      <c r="I47" s="158"/>
      <c r="J47" s="158"/>
      <c r="K47" s="159"/>
      <c r="L47" s="167">
        <f>'Moors League'!AA40</f>
        <v>5</v>
      </c>
      <c r="M47" s="47">
        <f>'Moors League'!AB40</f>
        <v>3026</v>
      </c>
      <c r="N47" s="47">
        <f>'Moors League'!AC40</f>
        <v>2</v>
      </c>
      <c r="O47" s="56"/>
      <c r="P47" s="57"/>
      <c r="Q47" s="58" t="s">
        <v>1998</v>
      </c>
      <c r="AJ47" s="177"/>
    </row>
    <row r="48" spans="1:36" s="28" customFormat="1" ht="19.5" customHeight="1" x14ac:dyDescent="0.25">
      <c r="A48" s="162">
        <v>33</v>
      </c>
      <c r="B48" s="163" t="s">
        <v>243</v>
      </c>
      <c r="C48" s="163" t="s">
        <v>242</v>
      </c>
      <c r="D48" s="163" t="s">
        <v>252</v>
      </c>
      <c r="E48" s="164" t="s">
        <v>248</v>
      </c>
      <c r="F48" s="547"/>
      <c r="G48" s="469">
        <v>1696421</v>
      </c>
      <c r="H48" s="470" t="s">
        <v>1906</v>
      </c>
      <c r="I48" s="158"/>
      <c r="J48" s="158"/>
      <c r="K48" s="159"/>
      <c r="L48" s="167">
        <f>'Moors League'!AA41</f>
        <v>6</v>
      </c>
      <c r="M48" s="47">
        <f>'Moors League'!AB41</f>
        <v>5044</v>
      </c>
      <c r="N48" s="47">
        <f>'Moors League'!AC41</f>
        <v>1</v>
      </c>
      <c r="O48" s="56"/>
      <c r="P48" s="57"/>
      <c r="Q48" s="58"/>
      <c r="AJ48" s="177"/>
    </row>
    <row r="49" spans="1:36" s="28" customFormat="1" ht="19.5" customHeight="1" x14ac:dyDescent="0.25">
      <c r="A49" s="162">
        <v>34</v>
      </c>
      <c r="B49" s="163" t="s">
        <v>244</v>
      </c>
      <c r="C49" s="163" t="s">
        <v>242</v>
      </c>
      <c r="D49" s="163" t="s">
        <v>252</v>
      </c>
      <c r="E49" s="164" t="s">
        <v>248</v>
      </c>
      <c r="F49" s="547"/>
      <c r="G49" s="469">
        <v>1521496</v>
      </c>
      <c r="H49" s="470" t="s">
        <v>1915</v>
      </c>
      <c r="I49" s="158"/>
      <c r="J49" s="158"/>
      <c r="K49" s="159"/>
      <c r="L49" s="167">
        <f>'Moors League'!AA42</f>
        <v>6</v>
      </c>
      <c r="M49" s="47">
        <f>'Moors League'!AB42</f>
        <v>5222</v>
      </c>
      <c r="N49" s="47">
        <f>'Moors League'!AC42</f>
        <v>1</v>
      </c>
      <c r="O49" s="56"/>
      <c r="P49" s="57"/>
      <c r="Q49" s="58"/>
      <c r="AJ49" s="177"/>
    </row>
    <row r="50" spans="1:36" s="28" customFormat="1" ht="19.5" customHeight="1" x14ac:dyDescent="0.25">
      <c r="A50" s="162">
        <v>35</v>
      </c>
      <c r="B50" s="163" t="s">
        <v>243</v>
      </c>
      <c r="C50" s="163" t="s">
        <v>245</v>
      </c>
      <c r="D50" s="163" t="s">
        <v>252</v>
      </c>
      <c r="E50" s="164" t="s">
        <v>251</v>
      </c>
      <c r="F50" s="547"/>
      <c r="G50" s="469">
        <v>1748256</v>
      </c>
      <c r="H50" s="470" t="s">
        <v>1908</v>
      </c>
      <c r="I50" s="158"/>
      <c r="J50" s="158"/>
      <c r="K50" s="159"/>
      <c r="L50" s="167">
        <f>'Moors League'!AA43</f>
        <v>6</v>
      </c>
      <c r="M50" s="47">
        <f>'Moors League'!AB43</f>
        <v>4021</v>
      </c>
      <c r="N50" s="47">
        <f>'Moors League'!AC43</f>
        <v>1</v>
      </c>
      <c r="O50" s="56"/>
      <c r="P50" s="57"/>
      <c r="Q50" s="58"/>
      <c r="AJ50" s="177"/>
    </row>
    <row r="51" spans="1:36" s="28" customFormat="1" ht="19.5" customHeight="1" x14ac:dyDescent="0.25">
      <c r="A51" s="162">
        <v>36</v>
      </c>
      <c r="B51" s="163" t="s">
        <v>244</v>
      </c>
      <c r="C51" s="163" t="s">
        <v>245</v>
      </c>
      <c r="D51" s="163" t="s">
        <v>252</v>
      </c>
      <c r="E51" s="164" t="s">
        <v>251</v>
      </c>
      <c r="F51" s="547"/>
      <c r="G51" s="469">
        <v>1315052</v>
      </c>
      <c r="H51" s="470" t="s">
        <v>1924</v>
      </c>
      <c r="I51" s="158"/>
      <c r="J51" s="158"/>
      <c r="K51" s="159"/>
      <c r="L51" s="167">
        <f>'Moors League'!AA44</f>
        <v>4</v>
      </c>
      <c r="M51" s="47">
        <f>'Moors League'!AB44</f>
        <v>3190</v>
      </c>
      <c r="N51" s="47">
        <f>'Moors League'!AC44</f>
        <v>3</v>
      </c>
      <c r="O51" s="56"/>
      <c r="P51" s="57"/>
      <c r="Q51" s="58"/>
      <c r="AJ51" s="177"/>
    </row>
    <row r="52" spans="1:36" s="28" customFormat="1" ht="19.5" customHeight="1" x14ac:dyDescent="0.25">
      <c r="A52" s="162">
        <v>37</v>
      </c>
      <c r="B52" s="163" t="s">
        <v>243</v>
      </c>
      <c r="C52" s="163" t="s">
        <v>247</v>
      </c>
      <c r="D52" s="163" t="s">
        <v>252</v>
      </c>
      <c r="E52" s="164" t="s">
        <v>250</v>
      </c>
      <c r="F52" s="547"/>
      <c r="G52" s="469">
        <v>1777893</v>
      </c>
      <c r="H52" s="470" t="s">
        <v>1916</v>
      </c>
      <c r="I52" s="158"/>
      <c r="J52" s="158"/>
      <c r="K52" s="159"/>
      <c r="L52" s="167">
        <f>'Moors League'!AA45</f>
        <v>5</v>
      </c>
      <c r="M52" s="47">
        <f>'Moors League'!AB45</f>
        <v>5744</v>
      </c>
      <c r="N52" s="47">
        <f>'Moors League'!AC45</f>
        <v>2</v>
      </c>
      <c r="O52" s="56"/>
      <c r="P52" s="57"/>
      <c r="Q52" s="58" t="s">
        <v>1998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77"/>
    </row>
    <row r="53" spans="1:36" s="28" customFormat="1" ht="19.5" customHeight="1" x14ac:dyDescent="0.25">
      <c r="A53" s="162">
        <v>38</v>
      </c>
      <c r="B53" s="163" t="s">
        <v>244</v>
      </c>
      <c r="C53" s="163" t="s">
        <v>247</v>
      </c>
      <c r="D53" s="163" t="s">
        <v>252</v>
      </c>
      <c r="E53" s="164" t="s">
        <v>250</v>
      </c>
      <c r="F53" s="547"/>
      <c r="G53" s="469">
        <v>1696335</v>
      </c>
      <c r="H53" s="470" t="s">
        <v>1922</v>
      </c>
      <c r="I53" s="158"/>
      <c r="J53" s="158"/>
      <c r="K53" s="159"/>
      <c r="L53" s="167">
        <f>'Moors League'!AA46</f>
        <v>5</v>
      </c>
      <c r="M53" s="47">
        <f>'Moors League'!AB46</f>
        <v>5658</v>
      </c>
      <c r="N53" s="47">
        <f>'Moors League'!AC46</f>
        <v>2</v>
      </c>
      <c r="O53" s="56"/>
      <c r="P53" s="57"/>
      <c r="Q53" s="58" t="s">
        <v>1998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77"/>
    </row>
    <row r="54" spans="1:36" s="28" customFormat="1" ht="19.5" customHeight="1" x14ac:dyDescent="0.25">
      <c r="A54" s="162">
        <v>39</v>
      </c>
      <c r="B54" s="163" t="s">
        <v>243</v>
      </c>
      <c r="C54" s="163" t="s">
        <v>246</v>
      </c>
      <c r="D54" s="163" t="s">
        <v>252</v>
      </c>
      <c r="E54" s="164" t="s">
        <v>249</v>
      </c>
      <c r="F54" s="547"/>
      <c r="G54" s="469">
        <v>1631780</v>
      </c>
      <c r="H54" s="470" t="s">
        <v>1918</v>
      </c>
      <c r="I54" s="158"/>
      <c r="J54" s="158"/>
      <c r="K54" s="159"/>
      <c r="L54" s="167">
        <f>'Moors League'!AA47</f>
        <v>4</v>
      </c>
      <c r="M54" s="47">
        <f>'Moors League'!AB47</f>
        <v>3632</v>
      </c>
      <c r="N54" s="47">
        <f>'Moors League'!AC47</f>
        <v>3</v>
      </c>
      <c r="O54" s="56"/>
      <c r="P54" s="57"/>
      <c r="Q54" s="58"/>
      <c r="AJ54" s="177"/>
    </row>
    <row r="55" spans="1:36" s="28" customFormat="1" ht="19.5" customHeight="1" x14ac:dyDescent="0.25">
      <c r="A55" s="162">
        <v>40</v>
      </c>
      <c r="B55" s="163" t="s">
        <v>244</v>
      </c>
      <c r="C55" s="163" t="s">
        <v>246</v>
      </c>
      <c r="D55" s="163" t="s">
        <v>252</v>
      </c>
      <c r="E55" s="164" t="s">
        <v>249</v>
      </c>
      <c r="F55" s="548"/>
      <c r="G55" s="469">
        <v>1521424</v>
      </c>
      <c r="H55" s="470" t="s">
        <v>1913</v>
      </c>
      <c r="I55" s="160"/>
      <c r="J55" s="160"/>
      <c r="K55" s="161"/>
      <c r="L55" s="167">
        <f>'Moors League'!AA48</f>
        <v>6</v>
      </c>
      <c r="M55" s="47">
        <f>'Moors League'!AB48</f>
        <v>4320</v>
      </c>
      <c r="N55" s="47">
        <f>'Moors League'!AC48</f>
        <v>1</v>
      </c>
      <c r="O55" s="56"/>
      <c r="P55" s="57"/>
      <c r="Q55" s="58" t="s">
        <v>1998</v>
      </c>
      <c r="AJ55" s="177"/>
    </row>
    <row r="56" spans="1:36" s="28" customFormat="1" ht="19.5" customHeight="1" x14ac:dyDescent="0.25">
      <c r="A56" s="162">
        <v>41</v>
      </c>
      <c r="B56" s="163" t="s">
        <v>243</v>
      </c>
      <c r="C56" s="163" t="s">
        <v>84</v>
      </c>
      <c r="D56" s="163" t="s">
        <v>253</v>
      </c>
      <c r="E56" s="164" t="s">
        <v>103</v>
      </c>
      <c r="F56" s="172">
        <v>1</v>
      </c>
      <c r="G56" s="469" t="s">
        <v>1998</v>
      </c>
      <c r="H56" s="470"/>
      <c r="I56" s="173">
        <v>2</v>
      </c>
      <c r="J56" s="469" t="s">
        <v>1998</v>
      </c>
      <c r="K56" s="470"/>
      <c r="L56" s="535"/>
      <c r="M56" s="536"/>
      <c r="N56" s="536"/>
      <c r="O56" s="56"/>
      <c r="P56" s="57"/>
      <c r="Q56" s="58" t="s">
        <v>1998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77"/>
    </row>
    <row r="57" spans="1:36" s="28" customFormat="1" ht="19.5" customHeight="1" x14ac:dyDescent="0.25">
      <c r="A57" s="542"/>
      <c r="B57" s="543"/>
      <c r="C57" s="543"/>
      <c r="D57" s="543"/>
      <c r="E57" s="544"/>
      <c r="F57" s="172">
        <v>3</v>
      </c>
      <c r="G57" s="469" t="s">
        <v>1998</v>
      </c>
      <c r="H57" s="470"/>
      <c r="I57" s="173">
        <v>4</v>
      </c>
      <c r="J57" s="469"/>
      <c r="K57" s="470"/>
      <c r="L57" s="167" t="str">
        <f>'Moors League'!AA49</f>
        <v>DSQ</v>
      </c>
      <c r="M57" s="47" t="str">
        <f>'Moors League'!AB49</f>
        <v>DNS</v>
      </c>
      <c r="N57" s="47">
        <f>'Moors League'!AC49</f>
        <v>0</v>
      </c>
      <c r="O57" s="56"/>
      <c r="P57" s="57"/>
      <c r="Q57" s="58" t="s">
        <v>1998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77"/>
    </row>
    <row r="58" spans="1:36" s="28" customFormat="1" ht="19.5" customHeight="1" x14ac:dyDescent="0.25">
      <c r="A58" s="162">
        <v>42</v>
      </c>
      <c r="B58" s="163" t="s">
        <v>244</v>
      </c>
      <c r="C58" s="163" t="s">
        <v>84</v>
      </c>
      <c r="D58" s="163" t="s">
        <v>253</v>
      </c>
      <c r="E58" s="164" t="s">
        <v>103</v>
      </c>
      <c r="F58" s="171">
        <v>1</v>
      </c>
      <c r="G58" s="469">
        <v>55487</v>
      </c>
      <c r="H58" s="470" t="s">
        <v>1920</v>
      </c>
      <c r="I58" s="174">
        <v>2</v>
      </c>
      <c r="J58" s="469">
        <v>1315052</v>
      </c>
      <c r="K58" s="470" t="s">
        <v>1924</v>
      </c>
      <c r="L58" s="535"/>
      <c r="M58" s="536"/>
      <c r="N58" s="536"/>
      <c r="O58" s="56"/>
      <c r="P58" s="57"/>
      <c r="Q58" s="58" t="s">
        <v>1998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77"/>
    </row>
    <row r="59" spans="1:36" s="28" customFormat="1" ht="19.5" customHeight="1" x14ac:dyDescent="0.25">
      <c r="A59" s="542"/>
      <c r="B59" s="543"/>
      <c r="C59" s="543"/>
      <c r="D59" s="543"/>
      <c r="E59" s="544"/>
      <c r="F59" s="175">
        <v>3</v>
      </c>
      <c r="G59" s="469">
        <v>690013</v>
      </c>
      <c r="H59" s="470" t="s">
        <v>1905</v>
      </c>
      <c r="I59" s="176">
        <v>4</v>
      </c>
      <c r="J59" s="469">
        <v>1234410</v>
      </c>
      <c r="K59" s="470" t="s">
        <v>1909</v>
      </c>
      <c r="L59" s="167">
        <f>'Moors League'!AA50</f>
        <v>4</v>
      </c>
      <c r="M59" s="47">
        <f>'Moors League'!AB50</f>
        <v>20488</v>
      </c>
      <c r="N59" s="47">
        <f>'Moors League'!AC50</f>
        <v>3</v>
      </c>
      <c r="O59" s="56"/>
      <c r="P59" s="57"/>
      <c r="Q59" s="58" t="s">
        <v>1998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77"/>
    </row>
    <row r="60" spans="1:36" s="28" customFormat="1" ht="19.5" customHeight="1" x14ac:dyDescent="0.25">
      <c r="A60" s="162">
        <v>43</v>
      </c>
      <c r="B60" s="163" t="s">
        <v>243</v>
      </c>
      <c r="C60" s="163" t="s">
        <v>242</v>
      </c>
      <c r="D60" s="163" t="s">
        <v>253</v>
      </c>
      <c r="E60" s="164" t="s">
        <v>101</v>
      </c>
      <c r="F60" s="169" t="s">
        <v>256</v>
      </c>
      <c r="G60" s="469">
        <v>1696421</v>
      </c>
      <c r="H60" s="470" t="s">
        <v>1906</v>
      </c>
      <c r="I60" s="170" t="s">
        <v>258</v>
      </c>
      <c r="J60" s="469">
        <v>1489035</v>
      </c>
      <c r="K60" s="470" t="s">
        <v>1928</v>
      </c>
      <c r="L60" s="535"/>
      <c r="M60" s="536"/>
      <c r="N60" s="536"/>
      <c r="O60" s="56"/>
      <c r="P60" s="57"/>
      <c r="Q60" s="58" t="s">
        <v>1998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77"/>
    </row>
    <row r="61" spans="1:36" s="28" customFormat="1" ht="19.5" customHeight="1" x14ac:dyDescent="0.25">
      <c r="A61" s="542"/>
      <c r="B61" s="543"/>
      <c r="C61" s="543"/>
      <c r="D61" s="543"/>
      <c r="E61" s="544"/>
      <c r="F61" s="169" t="s">
        <v>257</v>
      </c>
      <c r="G61" s="469">
        <v>1748235</v>
      </c>
      <c r="H61" s="470" t="s">
        <v>1923</v>
      </c>
      <c r="I61" s="170" t="s">
        <v>259</v>
      </c>
      <c r="J61" s="469">
        <v>1696318</v>
      </c>
      <c r="K61" s="470" t="s">
        <v>1914</v>
      </c>
      <c r="L61" s="167" t="str">
        <f>'Moors League'!AA51</f>
        <v>DSQ</v>
      </c>
      <c r="M61" s="47" t="str">
        <f>'Moors League'!AB51</f>
        <v>DSQ</v>
      </c>
      <c r="N61" s="47">
        <f>'Moors League'!AC51</f>
        <v>0</v>
      </c>
      <c r="O61" s="56">
        <v>6.4</v>
      </c>
      <c r="P61" s="57"/>
      <c r="Q61" s="58" t="s">
        <v>2004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77"/>
    </row>
    <row r="62" spans="1:36" s="28" customFormat="1" ht="19.5" customHeight="1" x14ac:dyDescent="0.25">
      <c r="A62" s="162">
        <v>44</v>
      </c>
      <c r="B62" s="163" t="s">
        <v>244</v>
      </c>
      <c r="C62" s="163" t="s">
        <v>242</v>
      </c>
      <c r="D62" s="163" t="s">
        <v>253</v>
      </c>
      <c r="E62" s="164" t="s">
        <v>101</v>
      </c>
      <c r="F62" s="171" t="s">
        <v>256</v>
      </c>
      <c r="G62" s="469">
        <v>1521496</v>
      </c>
      <c r="H62" s="470" t="s">
        <v>1915</v>
      </c>
      <c r="I62" s="170" t="s">
        <v>258</v>
      </c>
      <c r="J62" s="469">
        <v>1777905</v>
      </c>
      <c r="K62" s="470" t="s">
        <v>1919</v>
      </c>
      <c r="L62" s="535"/>
      <c r="M62" s="536"/>
      <c r="N62" s="536"/>
      <c r="O62" s="56"/>
      <c r="P62" s="57"/>
      <c r="Q62" s="58" t="s">
        <v>1998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77"/>
    </row>
    <row r="63" spans="1:36" s="28" customFormat="1" ht="19.5" customHeight="1" x14ac:dyDescent="0.25">
      <c r="A63" s="542"/>
      <c r="B63" s="543"/>
      <c r="C63" s="543"/>
      <c r="D63" s="543"/>
      <c r="E63" s="544"/>
      <c r="F63" s="169" t="s">
        <v>257</v>
      </c>
      <c r="G63" s="469">
        <v>1521424</v>
      </c>
      <c r="H63" s="470" t="s">
        <v>1913</v>
      </c>
      <c r="I63" s="170" t="s">
        <v>259</v>
      </c>
      <c r="J63" s="469">
        <v>1489067</v>
      </c>
      <c r="K63" s="470" t="s">
        <v>1907</v>
      </c>
      <c r="L63" s="167">
        <f>'Moors League'!AA52</f>
        <v>4</v>
      </c>
      <c r="M63" s="47">
        <f>'Moors League'!AB52</f>
        <v>30637</v>
      </c>
      <c r="N63" s="47">
        <f>'Moors League'!AC52</f>
        <v>3</v>
      </c>
      <c r="O63" s="56"/>
      <c r="P63" s="57"/>
      <c r="Q63" s="58" t="s">
        <v>1998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77"/>
    </row>
    <row r="64" spans="1:36" s="28" customFormat="1" ht="19.5" customHeight="1" x14ac:dyDescent="0.25">
      <c r="A64" s="162">
        <v>45</v>
      </c>
      <c r="B64" s="163" t="s">
        <v>243</v>
      </c>
      <c r="C64" s="163" t="s">
        <v>246</v>
      </c>
      <c r="D64" s="163" t="s">
        <v>252</v>
      </c>
      <c r="E64" s="164" t="s">
        <v>251</v>
      </c>
      <c r="F64" s="547"/>
      <c r="G64" s="469">
        <v>1777904</v>
      </c>
      <c r="H64" s="470" t="s">
        <v>1926</v>
      </c>
      <c r="I64" s="158"/>
      <c r="J64" s="158"/>
      <c r="K64" s="159"/>
      <c r="L64" s="167">
        <f>'Moors League'!AA53</f>
        <v>6</v>
      </c>
      <c r="M64" s="47">
        <f>'Moors League'!AB53</f>
        <v>4095</v>
      </c>
      <c r="N64" s="47">
        <f>'Moors League'!AC53</f>
        <v>1</v>
      </c>
      <c r="O64" s="56"/>
      <c r="P64" s="57"/>
      <c r="Q64" s="58" t="s">
        <v>1998</v>
      </c>
      <c r="AJ64" s="177"/>
    </row>
    <row r="65" spans="1:36" s="28" customFormat="1" ht="19.5" customHeight="1" x14ac:dyDescent="0.25">
      <c r="A65" s="162">
        <v>46</v>
      </c>
      <c r="B65" s="163" t="s">
        <v>244</v>
      </c>
      <c r="C65" s="163" t="s">
        <v>246</v>
      </c>
      <c r="D65" s="163" t="s">
        <v>252</v>
      </c>
      <c r="E65" s="164" t="s">
        <v>251</v>
      </c>
      <c r="F65" s="547"/>
      <c r="G65" s="469">
        <v>1489067</v>
      </c>
      <c r="H65" s="470" t="s">
        <v>1907</v>
      </c>
      <c r="I65" s="158"/>
      <c r="J65" s="158"/>
      <c r="K65" s="159"/>
      <c r="L65" s="167" t="str">
        <f>'Moors League'!AA54</f>
        <v>DSQ</v>
      </c>
      <c r="M65" s="47" t="str">
        <f>'Moors League'!AB54</f>
        <v>DSQ</v>
      </c>
      <c r="N65" s="47">
        <f>'Moors League'!AC54</f>
        <v>0</v>
      </c>
      <c r="O65" s="56">
        <v>6.4</v>
      </c>
      <c r="P65" s="57"/>
      <c r="Q65" s="58" t="s">
        <v>2004</v>
      </c>
      <c r="AJ65" s="177"/>
    </row>
    <row r="66" spans="1:36" s="28" customFormat="1" ht="19.5" customHeight="1" x14ac:dyDescent="0.25">
      <c r="A66" s="162">
        <v>47</v>
      </c>
      <c r="B66" s="163" t="s">
        <v>243</v>
      </c>
      <c r="C66" s="163" t="s">
        <v>247</v>
      </c>
      <c r="D66" s="163" t="s">
        <v>252</v>
      </c>
      <c r="E66" s="164" t="s">
        <v>249</v>
      </c>
      <c r="F66" s="547"/>
      <c r="G66" s="469">
        <v>1521500</v>
      </c>
      <c r="H66" s="470" t="s">
        <v>1921</v>
      </c>
      <c r="I66" s="158"/>
      <c r="J66" s="158"/>
      <c r="K66" s="159"/>
      <c r="L66" s="167">
        <f>'Moors League'!AA55</f>
        <v>5</v>
      </c>
      <c r="M66" s="47">
        <f>'Moors League'!AB55</f>
        <v>5480</v>
      </c>
      <c r="N66" s="47">
        <f>'Moors League'!AC55</f>
        <v>2</v>
      </c>
      <c r="O66" s="56"/>
      <c r="P66" s="57"/>
      <c r="Q66" s="58" t="s">
        <v>1998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77"/>
    </row>
    <row r="67" spans="1:36" s="28" customFormat="1" ht="19.5" customHeight="1" x14ac:dyDescent="0.25">
      <c r="A67" s="162">
        <v>48</v>
      </c>
      <c r="B67" s="163" t="s">
        <v>244</v>
      </c>
      <c r="C67" s="163" t="s">
        <v>247</v>
      </c>
      <c r="D67" s="163" t="s">
        <v>252</v>
      </c>
      <c r="E67" s="164" t="s">
        <v>249</v>
      </c>
      <c r="F67" s="547"/>
      <c r="G67" s="469">
        <v>1696412</v>
      </c>
      <c r="H67" s="470" t="s">
        <v>1927</v>
      </c>
      <c r="I67" s="158"/>
      <c r="J67" s="158"/>
      <c r="K67" s="159"/>
      <c r="L67" s="167">
        <f>'Moors League'!AA56</f>
        <v>5</v>
      </c>
      <c r="M67" s="47">
        <f>'Moors League'!AB56</f>
        <v>10002</v>
      </c>
      <c r="N67" s="47">
        <f>'Moors League'!AC56</f>
        <v>2</v>
      </c>
      <c r="O67" s="56"/>
      <c r="P67" s="57"/>
      <c r="Q67" s="58" t="s">
        <v>1998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77"/>
    </row>
    <row r="68" spans="1:36" s="28" customFormat="1" ht="19.5" customHeight="1" x14ac:dyDescent="0.25">
      <c r="A68" s="162">
        <v>49</v>
      </c>
      <c r="B68" s="163" t="s">
        <v>243</v>
      </c>
      <c r="C68" s="163" t="s">
        <v>245</v>
      </c>
      <c r="D68" s="163" t="s">
        <v>252</v>
      </c>
      <c r="E68" s="164" t="s">
        <v>248</v>
      </c>
      <c r="F68" s="547"/>
      <c r="G68" s="469">
        <v>1631780</v>
      </c>
      <c r="H68" s="470" t="s">
        <v>1918</v>
      </c>
      <c r="I68" s="158"/>
      <c r="J68" s="158"/>
      <c r="K68" s="159"/>
      <c r="L68" s="167">
        <f>'Moors League'!AA57</f>
        <v>4</v>
      </c>
      <c r="M68" s="47">
        <f>'Moors League'!AB57</f>
        <v>4015</v>
      </c>
      <c r="N68" s="47">
        <f>'Moors League'!AC57</f>
        <v>3</v>
      </c>
      <c r="O68" s="56"/>
      <c r="P68" s="57"/>
      <c r="Q68" s="58" t="s">
        <v>1998</v>
      </c>
      <c r="AJ68" s="177"/>
    </row>
    <row r="69" spans="1:36" s="28" customFormat="1" ht="19.5" customHeight="1" x14ac:dyDescent="0.25">
      <c r="A69" s="162">
        <v>50</v>
      </c>
      <c r="B69" s="163" t="s">
        <v>244</v>
      </c>
      <c r="C69" s="163" t="s">
        <v>245</v>
      </c>
      <c r="D69" s="163" t="s">
        <v>252</v>
      </c>
      <c r="E69" s="164" t="s">
        <v>248</v>
      </c>
      <c r="F69" s="547"/>
      <c r="G69" s="469">
        <v>1315052</v>
      </c>
      <c r="H69" s="470" t="s">
        <v>1924</v>
      </c>
      <c r="I69" s="158"/>
      <c r="J69" s="158"/>
      <c r="K69" s="159"/>
      <c r="L69" s="167">
        <f>'Moors League'!AA58</f>
        <v>6</v>
      </c>
      <c r="M69" s="47">
        <f>'Moors League'!AB58</f>
        <v>3934</v>
      </c>
      <c r="N69" s="47">
        <f>'Moors League'!AC58</f>
        <v>1</v>
      </c>
      <c r="O69" s="56"/>
      <c r="P69" s="57"/>
      <c r="Q69" s="58" t="s">
        <v>1998</v>
      </c>
      <c r="AJ69" s="177"/>
    </row>
    <row r="70" spans="1:36" s="28" customFormat="1" ht="19.5" customHeight="1" x14ac:dyDescent="0.25">
      <c r="A70" s="162">
        <v>51</v>
      </c>
      <c r="B70" s="163" t="s">
        <v>243</v>
      </c>
      <c r="C70" s="163" t="s">
        <v>242</v>
      </c>
      <c r="D70" s="163" t="s">
        <v>252</v>
      </c>
      <c r="E70" s="164" t="s">
        <v>250</v>
      </c>
      <c r="F70" s="547"/>
      <c r="G70" s="469">
        <v>1489035</v>
      </c>
      <c r="H70" s="470" t="s">
        <v>1928</v>
      </c>
      <c r="I70" s="158"/>
      <c r="J70" s="158"/>
      <c r="K70" s="159"/>
      <c r="L70" s="167">
        <f>'Moors League'!AA59</f>
        <v>6</v>
      </c>
      <c r="M70" s="47">
        <f>'Moors League'!AB59</f>
        <v>5504</v>
      </c>
      <c r="N70" s="47">
        <f>'Moors League'!AC59</f>
        <v>1</v>
      </c>
      <c r="O70" s="56"/>
      <c r="P70" s="57"/>
      <c r="Q70" s="58" t="s">
        <v>1998</v>
      </c>
      <c r="AJ70" s="177"/>
    </row>
    <row r="71" spans="1:36" s="28" customFormat="1" ht="19.5" customHeight="1" x14ac:dyDescent="0.25">
      <c r="A71" s="162">
        <v>52</v>
      </c>
      <c r="B71" s="163" t="s">
        <v>244</v>
      </c>
      <c r="C71" s="163" t="s">
        <v>242</v>
      </c>
      <c r="D71" s="163" t="s">
        <v>252</v>
      </c>
      <c r="E71" s="164" t="s">
        <v>250</v>
      </c>
      <c r="F71" s="547"/>
      <c r="G71" s="469">
        <v>1777905</v>
      </c>
      <c r="H71" s="470" t="s">
        <v>1919</v>
      </c>
      <c r="I71" s="158"/>
      <c r="J71" s="158"/>
      <c r="K71" s="159"/>
      <c r="L71" s="167" t="str">
        <f>'Moors League'!AA60</f>
        <v>DSQ</v>
      </c>
      <c r="M71" s="47" t="str">
        <f>'Moors League'!AB60</f>
        <v>DSQ</v>
      </c>
      <c r="N71" s="47">
        <f>'Moors League'!AC60</f>
        <v>0</v>
      </c>
      <c r="O71" s="56">
        <v>7.3</v>
      </c>
      <c r="P71" s="57"/>
      <c r="Q71" s="58" t="s">
        <v>2004</v>
      </c>
      <c r="AJ71" s="177"/>
    </row>
    <row r="72" spans="1:36" s="28" customFormat="1" ht="19.5" customHeight="1" x14ac:dyDescent="0.25">
      <c r="A72" s="162">
        <v>53</v>
      </c>
      <c r="B72" s="163" t="s">
        <v>243</v>
      </c>
      <c r="C72" s="163" t="s">
        <v>84</v>
      </c>
      <c r="D72" s="163" t="s">
        <v>252</v>
      </c>
      <c r="E72" s="164" t="s">
        <v>251</v>
      </c>
      <c r="F72" s="547"/>
      <c r="G72" s="469">
        <v>965399</v>
      </c>
      <c r="H72" s="470" t="s">
        <v>1904</v>
      </c>
      <c r="I72" s="158"/>
      <c r="J72" s="158"/>
      <c r="K72" s="159"/>
      <c r="L72" s="167">
        <f>'Moors League'!AA61</f>
        <v>3</v>
      </c>
      <c r="M72" s="47">
        <f>'Moors League'!AB61</f>
        <v>2940</v>
      </c>
      <c r="N72" s="47">
        <f>'Moors League'!AC61</f>
        <v>4</v>
      </c>
      <c r="O72" s="56"/>
      <c r="P72" s="57"/>
      <c r="Q72" s="58" t="s">
        <v>1998</v>
      </c>
      <c r="AJ72" s="177"/>
    </row>
    <row r="73" spans="1:36" s="28" customFormat="1" ht="19.5" customHeight="1" x14ac:dyDescent="0.25">
      <c r="A73" s="162">
        <v>54</v>
      </c>
      <c r="B73" s="163" t="s">
        <v>244</v>
      </c>
      <c r="C73" s="163" t="s">
        <v>84</v>
      </c>
      <c r="D73" s="163" t="s">
        <v>252</v>
      </c>
      <c r="E73" s="164" t="s">
        <v>251</v>
      </c>
      <c r="F73" s="548"/>
      <c r="G73" s="469">
        <v>55487</v>
      </c>
      <c r="H73" s="470" t="s">
        <v>1920</v>
      </c>
      <c r="I73" s="160"/>
      <c r="J73" s="160"/>
      <c r="K73" s="161"/>
      <c r="L73" s="167">
        <f>'Moors League'!AA62</f>
        <v>5</v>
      </c>
      <c r="M73" s="47">
        <f>'Moors League'!AB62</f>
        <v>3176</v>
      </c>
      <c r="N73" s="47">
        <f>'Moors League'!AC62</f>
        <v>2</v>
      </c>
      <c r="O73" s="56"/>
      <c r="P73" s="57"/>
      <c r="Q73" s="58" t="s">
        <v>1998</v>
      </c>
      <c r="AJ73" s="177"/>
    </row>
    <row r="74" spans="1:36" s="28" customFormat="1" ht="19.5" customHeight="1" x14ac:dyDescent="0.25">
      <c r="A74" s="162">
        <v>55</v>
      </c>
      <c r="B74" s="163" t="s">
        <v>243</v>
      </c>
      <c r="C74" s="163" t="s">
        <v>246</v>
      </c>
      <c r="D74" s="163" t="s">
        <v>253</v>
      </c>
      <c r="E74" s="164" t="s">
        <v>103</v>
      </c>
      <c r="F74" s="172">
        <v>1</v>
      </c>
      <c r="G74" s="469">
        <v>1748256</v>
      </c>
      <c r="H74" s="470" t="s">
        <v>1908</v>
      </c>
      <c r="I74" s="173">
        <v>2</v>
      </c>
      <c r="J74" s="469">
        <v>1806380</v>
      </c>
      <c r="K74" s="470" t="s">
        <v>1912</v>
      </c>
      <c r="L74" s="535"/>
      <c r="M74" s="536"/>
      <c r="N74" s="536"/>
      <c r="O74" s="56"/>
      <c r="P74" s="57"/>
      <c r="Q74" s="58" t="s">
        <v>1998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77"/>
    </row>
    <row r="75" spans="1:36" s="28" customFormat="1" ht="19.5" customHeight="1" x14ac:dyDescent="0.25">
      <c r="A75" s="542"/>
      <c r="B75" s="543"/>
      <c r="C75" s="543"/>
      <c r="D75" s="543"/>
      <c r="E75" s="544"/>
      <c r="F75" s="172">
        <v>3</v>
      </c>
      <c r="G75" s="469">
        <v>1631780</v>
      </c>
      <c r="H75" s="470" t="s">
        <v>1918</v>
      </c>
      <c r="I75" s="173">
        <v>4</v>
      </c>
      <c r="J75" s="469">
        <v>1777904</v>
      </c>
      <c r="K75" s="470" t="s">
        <v>1926</v>
      </c>
      <c r="L75" s="167">
        <f>'Moors League'!AA63</f>
        <v>5</v>
      </c>
      <c r="M75" s="47">
        <f>'Moors League'!AB63</f>
        <v>24289</v>
      </c>
      <c r="N75" s="47">
        <f>'Moors League'!AC63</f>
        <v>2</v>
      </c>
      <c r="O75" s="56"/>
      <c r="P75" s="57"/>
      <c r="Q75" s="58" t="s">
        <v>1998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77"/>
    </row>
    <row r="76" spans="1:36" s="28" customFormat="1" ht="19.5" customHeight="1" x14ac:dyDescent="0.25">
      <c r="A76" s="162">
        <v>56</v>
      </c>
      <c r="B76" s="163" t="s">
        <v>244</v>
      </c>
      <c r="C76" s="163" t="s">
        <v>246</v>
      </c>
      <c r="D76" s="163" t="s">
        <v>253</v>
      </c>
      <c r="E76" s="164" t="s">
        <v>103</v>
      </c>
      <c r="F76" s="171">
        <v>1</v>
      </c>
      <c r="G76" s="469" t="s">
        <v>1998</v>
      </c>
      <c r="H76" s="470"/>
      <c r="I76" s="174">
        <v>2</v>
      </c>
      <c r="J76" s="469" t="s">
        <v>1998</v>
      </c>
      <c r="K76" s="470"/>
      <c r="L76" s="535"/>
      <c r="M76" s="536"/>
      <c r="N76" s="536"/>
      <c r="O76" s="56"/>
      <c r="P76" s="57"/>
      <c r="Q76" s="58" t="s">
        <v>1998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77"/>
    </row>
    <row r="77" spans="1:36" s="28" customFormat="1" ht="19.5" customHeight="1" x14ac:dyDescent="0.25">
      <c r="A77" s="542"/>
      <c r="B77" s="543"/>
      <c r="C77" s="543"/>
      <c r="D77" s="543"/>
      <c r="E77" s="544"/>
      <c r="F77" s="175">
        <v>3</v>
      </c>
      <c r="G77" s="469" t="s">
        <v>1998</v>
      </c>
      <c r="H77" s="470"/>
      <c r="I77" s="176">
        <v>4</v>
      </c>
      <c r="J77" s="469" t="s">
        <v>1998</v>
      </c>
      <c r="K77" s="470"/>
      <c r="L77" s="167" t="str">
        <f>'Moors League'!AA64</f>
        <v>DSQ</v>
      </c>
      <c r="M77" s="47" t="str">
        <f>'Moors League'!AB64</f>
        <v>DNS</v>
      </c>
      <c r="N77" s="47">
        <f>'Moors League'!AC64</f>
        <v>0</v>
      </c>
      <c r="O77" s="56"/>
      <c r="P77" s="57"/>
      <c r="Q77" s="58" t="s">
        <v>1998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77"/>
    </row>
    <row r="78" spans="1:36" s="28" customFormat="1" ht="19.5" customHeight="1" x14ac:dyDescent="0.25">
      <c r="A78" s="162">
        <v>57</v>
      </c>
      <c r="B78" s="163" t="s">
        <v>243</v>
      </c>
      <c r="C78" s="163" t="s">
        <v>247</v>
      </c>
      <c r="D78" s="163" t="s">
        <v>254</v>
      </c>
      <c r="E78" s="164" t="s">
        <v>101</v>
      </c>
      <c r="F78" s="169" t="s">
        <v>256</v>
      </c>
      <c r="G78" s="469">
        <v>1696422</v>
      </c>
      <c r="H78" s="470" t="s">
        <v>1910</v>
      </c>
      <c r="I78" s="170" t="s">
        <v>258</v>
      </c>
      <c r="J78" s="469">
        <v>1696371</v>
      </c>
      <c r="K78" s="470" t="s">
        <v>1925</v>
      </c>
      <c r="L78" s="535"/>
      <c r="M78" s="536"/>
      <c r="N78" s="536"/>
      <c r="O78" s="56"/>
      <c r="P78" s="57"/>
      <c r="Q78" s="58" t="s">
        <v>1998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77"/>
    </row>
    <row r="79" spans="1:36" s="28" customFormat="1" ht="19.5" customHeight="1" x14ac:dyDescent="0.25">
      <c r="A79" s="542"/>
      <c r="B79" s="543"/>
      <c r="C79" s="543"/>
      <c r="D79" s="543"/>
      <c r="E79" s="544"/>
      <c r="F79" s="169" t="s">
        <v>257</v>
      </c>
      <c r="G79" s="469">
        <v>1521500</v>
      </c>
      <c r="H79" s="470" t="s">
        <v>1921</v>
      </c>
      <c r="I79" s="170" t="s">
        <v>259</v>
      </c>
      <c r="J79" s="469">
        <v>1777893</v>
      </c>
      <c r="K79" s="470" t="s">
        <v>1916</v>
      </c>
      <c r="L79" s="167">
        <f>'Moors League'!AA65</f>
        <v>4</v>
      </c>
      <c r="M79" s="47">
        <f>'Moors League'!AB65</f>
        <v>13363</v>
      </c>
      <c r="N79" s="47">
        <f>'Moors League'!AC65</f>
        <v>3</v>
      </c>
      <c r="O79" s="56"/>
      <c r="P79" s="57"/>
      <c r="Q79" s="58" t="s">
        <v>1998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77"/>
    </row>
    <row r="80" spans="1:36" s="28" customFormat="1" ht="19.5" customHeight="1" x14ac:dyDescent="0.25">
      <c r="A80" s="162">
        <v>58</v>
      </c>
      <c r="B80" s="163" t="s">
        <v>244</v>
      </c>
      <c r="C80" s="163" t="s">
        <v>247</v>
      </c>
      <c r="D80" s="163" t="s">
        <v>254</v>
      </c>
      <c r="E80" s="164" t="s">
        <v>101</v>
      </c>
      <c r="F80" s="171" t="s">
        <v>256</v>
      </c>
      <c r="G80" s="469">
        <v>1736079</v>
      </c>
      <c r="H80" s="470" t="s">
        <v>1911</v>
      </c>
      <c r="I80" s="170" t="s">
        <v>258</v>
      </c>
      <c r="J80" s="469">
        <v>1696335</v>
      </c>
      <c r="K80" s="470" t="s">
        <v>1922</v>
      </c>
      <c r="L80" s="535"/>
      <c r="M80" s="536"/>
      <c r="N80" s="536"/>
      <c r="O80" s="56"/>
      <c r="P80" s="57"/>
      <c r="Q80" s="58" t="s">
        <v>1998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77"/>
    </row>
    <row r="81" spans="1:36" s="28" customFormat="1" ht="19.5" customHeight="1" x14ac:dyDescent="0.25">
      <c r="A81" s="542"/>
      <c r="B81" s="543"/>
      <c r="C81" s="543"/>
      <c r="D81" s="543"/>
      <c r="E81" s="544"/>
      <c r="F81" s="169" t="s">
        <v>257</v>
      </c>
      <c r="G81" s="469">
        <v>1696412</v>
      </c>
      <c r="H81" s="470" t="s">
        <v>1927</v>
      </c>
      <c r="I81" s="170" t="s">
        <v>259</v>
      </c>
      <c r="J81" s="469">
        <v>1777898</v>
      </c>
      <c r="K81" s="470" t="s">
        <v>1917</v>
      </c>
      <c r="L81" s="167">
        <f>'Moors League'!AA66</f>
        <v>2</v>
      </c>
      <c r="M81" s="47">
        <f>'Moors League'!AB66</f>
        <v>13374</v>
      </c>
      <c r="N81" s="47">
        <f>'Moors League'!AC66</f>
        <v>5</v>
      </c>
      <c r="O81" s="56"/>
      <c r="P81" s="57"/>
      <c r="Q81" s="58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77"/>
    </row>
    <row r="82" spans="1:36" s="28" customFormat="1" ht="19.5" customHeight="1" x14ac:dyDescent="0.25">
      <c r="A82" s="162">
        <v>59</v>
      </c>
      <c r="B82" s="163" t="s">
        <v>243</v>
      </c>
      <c r="C82" s="163" t="s">
        <v>245</v>
      </c>
      <c r="D82" s="163" t="s">
        <v>253</v>
      </c>
      <c r="E82" s="164" t="s">
        <v>103</v>
      </c>
      <c r="F82" s="172">
        <v>1</v>
      </c>
      <c r="G82" s="469" t="s">
        <v>1998</v>
      </c>
      <c r="H82" s="470"/>
      <c r="I82" s="173">
        <v>2</v>
      </c>
      <c r="J82" s="469" t="s">
        <v>1998</v>
      </c>
      <c r="K82" s="470"/>
      <c r="L82" s="535"/>
      <c r="M82" s="536"/>
      <c r="N82" s="536"/>
      <c r="O82" s="56"/>
      <c r="P82" s="57"/>
      <c r="Q82" s="58" t="s">
        <v>1998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77"/>
    </row>
    <row r="83" spans="1:36" s="28" customFormat="1" ht="19.5" customHeight="1" x14ac:dyDescent="0.25">
      <c r="A83" s="542"/>
      <c r="B83" s="543"/>
      <c r="C83" s="543"/>
      <c r="D83" s="543"/>
      <c r="E83" s="544"/>
      <c r="F83" s="172">
        <v>3</v>
      </c>
      <c r="G83" s="469" t="s">
        <v>1998</v>
      </c>
      <c r="H83" s="470"/>
      <c r="I83" s="173">
        <v>4</v>
      </c>
      <c r="J83" s="469" t="s">
        <v>1998</v>
      </c>
      <c r="K83" s="470"/>
      <c r="L83" s="167" t="str">
        <f>'Moors League'!AA67</f>
        <v>DSQ</v>
      </c>
      <c r="M83" s="47" t="str">
        <f>'Moors League'!AB67</f>
        <v>DNS</v>
      </c>
      <c r="N83" s="47">
        <f>'Moors League'!AC67</f>
        <v>0</v>
      </c>
      <c r="O83" s="56"/>
      <c r="P83" s="57"/>
      <c r="Q83" s="58" t="s">
        <v>1998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77"/>
    </row>
    <row r="84" spans="1:36" s="28" customFormat="1" ht="19.5" customHeight="1" x14ac:dyDescent="0.25">
      <c r="A84" s="162">
        <v>60</v>
      </c>
      <c r="B84" s="163" t="s">
        <v>244</v>
      </c>
      <c r="C84" s="163" t="s">
        <v>245</v>
      </c>
      <c r="D84" s="163" t="s">
        <v>253</v>
      </c>
      <c r="E84" s="164" t="s">
        <v>103</v>
      </c>
      <c r="F84" s="171">
        <v>1</v>
      </c>
      <c r="G84" s="469" t="s">
        <v>1998</v>
      </c>
      <c r="H84" s="470"/>
      <c r="I84" s="174">
        <v>2</v>
      </c>
      <c r="J84" s="469" t="s">
        <v>1998</v>
      </c>
      <c r="K84" s="470"/>
      <c r="L84" s="535"/>
      <c r="M84" s="536"/>
      <c r="N84" s="536"/>
      <c r="O84" s="56"/>
      <c r="P84" s="57"/>
      <c r="Q84" s="58" t="s">
        <v>1998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77"/>
    </row>
    <row r="85" spans="1:36" s="28" customFormat="1" ht="19.5" customHeight="1" x14ac:dyDescent="0.25">
      <c r="A85" s="542"/>
      <c r="B85" s="543"/>
      <c r="C85" s="543"/>
      <c r="D85" s="543"/>
      <c r="E85" s="544"/>
      <c r="F85" s="175">
        <v>3</v>
      </c>
      <c r="G85" s="469" t="s">
        <v>1998</v>
      </c>
      <c r="H85" s="470"/>
      <c r="I85" s="176">
        <v>4</v>
      </c>
      <c r="J85" s="469" t="s">
        <v>1998</v>
      </c>
      <c r="K85" s="470"/>
      <c r="L85" s="167" t="str">
        <f>'Moors League'!AA68</f>
        <v>DSQ</v>
      </c>
      <c r="M85" s="47" t="str">
        <f>'Moors League'!AB68</f>
        <v>DNS</v>
      </c>
      <c r="N85" s="47">
        <f>'Moors League'!AC68</f>
        <v>0</v>
      </c>
      <c r="O85" s="56"/>
      <c r="P85" s="57"/>
      <c r="Q85" s="58" t="s">
        <v>1998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77"/>
    </row>
    <row r="86" spans="1:36" s="28" customFormat="1" ht="19.5" customHeight="1" x14ac:dyDescent="0.25">
      <c r="A86" s="162">
        <v>61</v>
      </c>
      <c r="B86" s="545" t="s">
        <v>115</v>
      </c>
      <c r="C86" s="546"/>
      <c r="D86" s="163"/>
      <c r="E86" s="164" t="s">
        <v>255</v>
      </c>
      <c r="F86" s="178">
        <v>1</v>
      </c>
      <c r="G86" s="469">
        <v>1521500</v>
      </c>
      <c r="H86" s="470" t="s">
        <v>1921</v>
      </c>
      <c r="I86" s="174">
        <v>2</v>
      </c>
      <c r="J86" s="469">
        <v>1777898</v>
      </c>
      <c r="K86" s="470" t="s">
        <v>1917</v>
      </c>
      <c r="L86" s="554"/>
      <c r="M86" s="555"/>
      <c r="N86" s="555"/>
      <c r="O86" s="56"/>
      <c r="P86" s="57"/>
      <c r="Q86" s="58" t="s">
        <v>1998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77"/>
    </row>
    <row r="87" spans="1:36" s="28" customFormat="1" ht="19.5" customHeight="1" x14ac:dyDescent="0.25">
      <c r="A87" s="560" t="s">
        <v>1749</v>
      </c>
      <c r="B87" s="561"/>
      <c r="C87" s="561"/>
      <c r="D87" s="561"/>
      <c r="E87" s="562"/>
      <c r="F87" s="48">
        <v>3</v>
      </c>
      <c r="G87" s="469">
        <v>1777904</v>
      </c>
      <c r="H87" s="470" t="s">
        <v>1926</v>
      </c>
      <c r="I87" s="180">
        <v>4</v>
      </c>
      <c r="J87" s="469">
        <v>1777905</v>
      </c>
      <c r="K87" s="470" t="s">
        <v>1919</v>
      </c>
      <c r="L87" s="556"/>
      <c r="M87" s="557"/>
      <c r="N87" s="557"/>
      <c r="O87" s="56"/>
      <c r="P87" s="57"/>
      <c r="Q87" s="58" t="s">
        <v>1998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77"/>
    </row>
    <row r="88" spans="1:36" s="28" customFormat="1" ht="19.5" customHeight="1" x14ac:dyDescent="0.25">
      <c r="A88" s="563"/>
      <c r="B88" s="564"/>
      <c r="C88" s="564"/>
      <c r="D88" s="564"/>
      <c r="E88" s="565"/>
      <c r="F88" s="48">
        <v>5</v>
      </c>
      <c r="G88" s="469">
        <v>1748256</v>
      </c>
      <c r="H88" s="470" t="s">
        <v>1908</v>
      </c>
      <c r="I88" s="181">
        <v>6</v>
      </c>
      <c r="J88" s="469">
        <v>1521424</v>
      </c>
      <c r="K88" s="470" t="s">
        <v>1913</v>
      </c>
      <c r="L88" s="556"/>
      <c r="M88" s="557"/>
      <c r="N88" s="557"/>
      <c r="O88" s="56"/>
      <c r="P88" s="57"/>
      <c r="Q88" s="58" t="s">
        <v>1998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77"/>
    </row>
    <row r="89" spans="1:36" s="28" customFormat="1" ht="19.5" customHeight="1" x14ac:dyDescent="0.25">
      <c r="A89" s="563"/>
      <c r="B89" s="564"/>
      <c r="C89" s="564"/>
      <c r="D89" s="564"/>
      <c r="E89" s="565"/>
      <c r="F89" s="48">
        <v>7</v>
      </c>
      <c r="G89" s="469">
        <v>1631780</v>
      </c>
      <c r="H89" s="470" t="s">
        <v>1918</v>
      </c>
      <c r="I89" s="180">
        <v>8</v>
      </c>
      <c r="J89" s="469">
        <v>1234410</v>
      </c>
      <c r="K89" s="470" t="s">
        <v>1909</v>
      </c>
      <c r="L89" s="558"/>
      <c r="M89" s="559"/>
      <c r="N89" s="559"/>
      <c r="O89" s="56"/>
      <c r="P89" s="57"/>
      <c r="Q89" s="58" t="s">
        <v>1998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77"/>
    </row>
    <row r="90" spans="1:36" s="28" customFormat="1" ht="19.5" customHeight="1" thickBot="1" x14ac:dyDescent="0.3">
      <c r="A90" s="566"/>
      <c r="B90" s="567"/>
      <c r="C90" s="567"/>
      <c r="D90" s="567"/>
      <c r="E90" s="568"/>
      <c r="F90" s="48">
        <v>9</v>
      </c>
      <c r="G90" s="469">
        <v>965399</v>
      </c>
      <c r="H90" s="470" t="s">
        <v>1904</v>
      </c>
      <c r="I90" s="182">
        <v>10</v>
      </c>
      <c r="J90" s="469">
        <v>55487</v>
      </c>
      <c r="K90" s="470" t="s">
        <v>1920</v>
      </c>
      <c r="L90" s="167" t="str">
        <f>'Moors League'!AA69</f>
        <v>DSQ</v>
      </c>
      <c r="M90" s="47" t="str">
        <f>'Moors League'!AB69</f>
        <v>DSQ</v>
      </c>
      <c r="N90" s="47">
        <f>'Moors League'!AC69</f>
        <v>0</v>
      </c>
      <c r="O90" s="56" t="s">
        <v>2001</v>
      </c>
      <c r="P90" s="57" t="s">
        <v>2005</v>
      </c>
      <c r="Q90" s="58" t="s">
        <v>2006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77"/>
    </row>
    <row r="91" spans="1:36" ht="24.75" customHeight="1" thickBot="1" x14ac:dyDescent="0.3">
      <c r="A91" s="18"/>
      <c r="B91" s="1"/>
      <c r="C91" s="1"/>
      <c r="D91" s="1"/>
      <c r="E91" s="1"/>
      <c r="F91" s="18"/>
      <c r="G91" s="151"/>
      <c r="H91" s="18"/>
      <c r="I91" s="549" t="s">
        <v>260</v>
      </c>
      <c r="J91" s="550"/>
      <c r="K91" s="550"/>
      <c r="L91" s="551"/>
      <c r="M91" s="552">
        <f>SUM(N6:N90)</f>
        <v>112</v>
      </c>
      <c r="N91" s="553"/>
      <c r="O91" s="142"/>
      <c r="Q91" s="25"/>
    </row>
    <row r="92" spans="1:36" x14ac:dyDescent="0.25">
      <c r="A92" s="18"/>
      <c r="B92" s="1"/>
      <c r="C92" s="1"/>
      <c r="D92" s="1"/>
      <c r="E92" s="1"/>
      <c r="F92" s="18"/>
      <c r="G92" s="151"/>
      <c r="H92" s="18"/>
      <c r="I92" s="15"/>
      <c r="J92" s="17"/>
      <c r="K92" s="15"/>
      <c r="L92" s="16"/>
      <c r="M92" s="16"/>
      <c r="N92" s="17"/>
      <c r="O92" s="141"/>
      <c r="Q92" s="25"/>
    </row>
    <row r="93" spans="1:36" x14ac:dyDescent="0.25">
      <c r="A93" s="18"/>
      <c r="B93" s="1"/>
      <c r="C93" s="1"/>
      <c r="D93" s="1"/>
      <c r="E93" s="1"/>
      <c r="F93" s="18"/>
      <c r="G93" s="151"/>
      <c r="H93" s="18"/>
      <c r="I93" s="15"/>
      <c r="J93" s="17"/>
      <c r="K93" s="15"/>
      <c r="L93" s="16"/>
      <c r="M93" s="16"/>
      <c r="N93" s="17"/>
      <c r="O93" s="141"/>
      <c r="Q93" s="25"/>
    </row>
    <row r="94" spans="1:36" x14ac:dyDescent="0.25">
      <c r="A94" s="18"/>
      <c r="B94" s="1"/>
      <c r="C94" s="1"/>
      <c r="D94" s="1"/>
      <c r="E94" s="1"/>
      <c r="F94" s="18"/>
      <c r="G94" s="151"/>
      <c r="H94" s="18"/>
      <c r="I94" s="15"/>
      <c r="J94" s="17"/>
      <c r="K94" s="15"/>
      <c r="L94" s="16"/>
      <c r="M94" s="16"/>
      <c r="N94" s="17"/>
      <c r="O94" s="141"/>
      <c r="Q94" s="25"/>
    </row>
    <row r="95" spans="1:36" ht="15" customHeight="1" x14ac:dyDescent="0.25">
      <c r="A95" s="18"/>
      <c r="B95" s="1"/>
      <c r="C95" s="1"/>
      <c r="D95" s="1"/>
      <c r="E95" s="1"/>
      <c r="F95" s="18"/>
      <c r="G95" s="151"/>
      <c r="H95" s="18"/>
      <c r="I95" s="15"/>
      <c r="J95" s="17"/>
      <c r="K95" s="15"/>
      <c r="L95" s="16"/>
      <c r="M95" s="16"/>
      <c r="N95" s="17"/>
      <c r="O95" s="141"/>
      <c r="Q95" s="25"/>
    </row>
    <row r="96" spans="1:36" ht="15" customHeight="1" x14ac:dyDescent="0.25">
      <c r="A96" s="18"/>
      <c r="B96" s="1"/>
      <c r="C96" s="1"/>
      <c r="D96" s="1"/>
      <c r="E96" s="1"/>
      <c r="F96" s="18"/>
      <c r="G96" s="151"/>
      <c r="H96" s="18"/>
      <c r="I96" s="15"/>
      <c r="J96" s="17"/>
      <c r="K96" s="15"/>
      <c r="L96" s="16"/>
      <c r="M96" s="16"/>
      <c r="N96" s="17"/>
      <c r="O96" s="141"/>
      <c r="Q96" s="25"/>
    </row>
    <row r="97" spans="1:17" ht="15" customHeight="1" x14ac:dyDescent="0.25">
      <c r="A97" s="18"/>
      <c r="B97" s="1"/>
      <c r="C97" s="1"/>
      <c r="D97" s="1"/>
      <c r="E97" s="1"/>
      <c r="F97" s="18"/>
      <c r="G97" s="151"/>
      <c r="H97" s="18"/>
      <c r="I97" s="15"/>
      <c r="J97" s="17"/>
      <c r="K97" s="15"/>
      <c r="L97" s="16"/>
      <c r="M97" s="16"/>
      <c r="N97" s="17"/>
      <c r="O97" s="141"/>
      <c r="Q97" s="25"/>
    </row>
    <row r="98" spans="1:17" x14ac:dyDescent="0.25">
      <c r="A98" s="18"/>
      <c r="B98" s="1"/>
      <c r="C98" s="1"/>
      <c r="D98" s="1"/>
      <c r="E98" s="1"/>
      <c r="F98" s="18"/>
      <c r="G98" s="151"/>
      <c r="H98" s="18"/>
      <c r="I98" s="15"/>
      <c r="J98" s="17"/>
      <c r="K98" s="15"/>
      <c r="L98" s="16"/>
      <c r="M98" s="16"/>
      <c r="N98" s="17"/>
      <c r="O98" s="141"/>
      <c r="Q98" s="25"/>
    </row>
    <row r="99" spans="1:17" x14ac:dyDescent="0.25">
      <c r="A99" s="18"/>
      <c r="B99" s="1"/>
      <c r="C99" s="1"/>
      <c r="D99" s="1"/>
      <c r="E99" s="1"/>
      <c r="F99" s="18"/>
      <c r="G99" s="151"/>
      <c r="H99" s="18"/>
      <c r="I99" s="15"/>
      <c r="J99" s="17"/>
      <c r="K99" s="15"/>
      <c r="L99" s="16"/>
      <c r="M99" s="16"/>
      <c r="N99" s="17"/>
      <c r="O99" s="141"/>
      <c r="Q99" s="25"/>
    </row>
    <row r="100" spans="1:17" x14ac:dyDescent="0.25">
      <c r="A100" s="18"/>
      <c r="B100" s="1"/>
      <c r="C100" s="1"/>
      <c r="D100" s="1"/>
      <c r="E100" s="1"/>
      <c r="F100" s="18"/>
      <c r="G100" s="151"/>
      <c r="H100" s="18"/>
      <c r="I100" s="15"/>
      <c r="J100" s="17"/>
      <c r="K100" s="15"/>
      <c r="L100" s="16"/>
      <c r="M100" s="16"/>
      <c r="N100" s="17"/>
      <c r="O100" s="141"/>
      <c r="Q100" s="25"/>
    </row>
    <row r="101" spans="1:17" x14ac:dyDescent="0.25">
      <c r="A101" s="18"/>
      <c r="B101" s="1"/>
      <c r="C101" s="1"/>
      <c r="D101" s="1"/>
      <c r="E101" s="1"/>
      <c r="F101" s="18"/>
      <c r="G101" s="151"/>
      <c r="H101" s="18"/>
      <c r="I101" s="15"/>
      <c r="J101" s="17"/>
      <c r="K101" s="15"/>
      <c r="L101" s="16"/>
      <c r="M101" s="16"/>
      <c r="N101" s="17"/>
      <c r="O101" s="141"/>
      <c r="Q101" s="25"/>
    </row>
    <row r="102" spans="1:17" x14ac:dyDescent="0.25">
      <c r="A102" s="18"/>
      <c r="B102" s="1"/>
      <c r="C102" s="1"/>
      <c r="D102" s="1"/>
      <c r="E102" s="1"/>
      <c r="F102" s="18"/>
      <c r="G102" s="151"/>
      <c r="H102" s="18"/>
      <c r="I102" s="15"/>
      <c r="J102" s="17"/>
      <c r="K102" s="15"/>
      <c r="L102" s="16"/>
      <c r="M102" s="16"/>
      <c r="N102" s="17"/>
      <c r="O102" s="141"/>
      <c r="Q102" s="25"/>
    </row>
    <row r="103" spans="1:17" x14ac:dyDescent="0.25">
      <c r="A103" s="18"/>
      <c r="B103" s="1"/>
      <c r="C103" s="1"/>
      <c r="D103" s="1"/>
      <c r="E103" s="1"/>
      <c r="F103" s="18"/>
      <c r="G103" s="151"/>
      <c r="H103" s="18"/>
      <c r="I103" s="15"/>
      <c r="J103" s="17"/>
      <c r="K103" s="15"/>
      <c r="L103" s="16"/>
      <c r="M103" s="16"/>
      <c r="N103" s="17"/>
      <c r="O103" s="141"/>
      <c r="Q103" s="25"/>
    </row>
    <row r="104" spans="1:17" x14ac:dyDescent="0.25">
      <c r="A104" s="18"/>
      <c r="B104" s="1"/>
      <c r="C104" s="1"/>
      <c r="D104" s="1"/>
      <c r="E104" s="1"/>
      <c r="F104" s="18"/>
      <c r="G104" s="151"/>
      <c r="H104" s="18"/>
      <c r="I104" s="15"/>
      <c r="J104" s="17"/>
      <c r="K104" s="15"/>
      <c r="L104" s="16"/>
      <c r="M104" s="16"/>
      <c r="N104" s="17"/>
      <c r="O104" s="141"/>
      <c r="Q104" s="25"/>
    </row>
    <row r="105" spans="1:17" x14ac:dyDescent="0.25">
      <c r="A105" s="18"/>
      <c r="B105" s="1"/>
      <c r="C105" s="1"/>
      <c r="D105" s="1"/>
      <c r="E105" s="1"/>
      <c r="F105" s="18"/>
      <c r="G105" s="151"/>
      <c r="H105" s="18"/>
      <c r="I105" s="15"/>
      <c r="J105" s="17"/>
      <c r="K105" s="15"/>
      <c r="L105" s="16"/>
      <c r="M105" s="16"/>
      <c r="N105" s="17"/>
      <c r="O105" s="141"/>
      <c r="Q105" s="25"/>
    </row>
    <row r="106" spans="1:17" x14ac:dyDescent="0.25">
      <c r="A106" s="18"/>
      <c r="B106" s="1"/>
      <c r="C106" s="1"/>
      <c r="D106" s="1"/>
      <c r="E106" s="1"/>
      <c r="F106" s="18"/>
      <c r="G106" s="151"/>
      <c r="H106" s="18"/>
      <c r="I106" s="15"/>
      <c r="J106" s="17"/>
      <c r="K106" s="15"/>
      <c r="L106" s="16"/>
      <c r="M106" s="16"/>
      <c r="N106" s="17"/>
      <c r="O106" s="141"/>
      <c r="Q106" s="25"/>
    </row>
    <row r="107" spans="1:17" x14ac:dyDescent="0.25">
      <c r="A107" s="18"/>
      <c r="B107" s="1"/>
      <c r="C107" s="1"/>
      <c r="D107" s="1"/>
      <c r="E107" s="1"/>
      <c r="F107" s="18"/>
      <c r="G107" s="151"/>
      <c r="H107" s="18"/>
      <c r="I107" s="15"/>
      <c r="J107" s="17"/>
      <c r="K107" s="15"/>
      <c r="L107" s="16"/>
      <c r="M107" s="16"/>
      <c r="N107" s="17"/>
      <c r="O107" s="141"/>
      <c r="Q107" s="25"/>
    </row>
    <row r="108" spans="1:17" x14ac:dyDescent="0.25">
      <c r="A108" s="18"/>
      <c r="B108" s="1"/>
      <c r="C108" s="1"/>
      <c r="D108" s="1"/>
      <c r="E108" s="1"/>
      <c r="F108" s="18"/>
      <c r="G108" s="151"/>
      <c r="H108" s="18"/>
      <c r="I108" s="15"/>
      <c r="J108" s="17"/>
      <c r="K108" s="15"/>
      <c r="L108" s="16"/>
      <c r="M108" s="16"/>
      <c r="N108" s="17"/>
      <c r="O108" s="141"/>
      <c r="Q108" s="25"/>
    </row>
    <row r="109" spans="1:17" x14ac:dyDescent="0.25">
      <c r="A109" s="18"/>
      <c r="B109" s="1"/>
      <c r="C109" s="1"/>
      <c r="D109" s="1"/>
      <c r="E109" s="1"/>
      <c r="F109" s="18"/>
      <c r="G109" s="151"/>
      <c r="H109" s="18"/>
      <c r="I109" s="15"/>
      <c r="J109" s="17"/>
      <c r="K109" s="15"/>
      <c r="L109" s="16"/>
      <c r="M109" s="16"/>
      <c r="N109" s="17"/>
      <c r="O109" s="141"/>
      <c r="Q109" s="25"/>
    </row>
    <row r="110" spans="1:17" x14ac:dyDescent="0.25">
      <c r="A110" s="18"/>
      <c r="B110" s="1"/>
      <c r="C110" s="1"/>
      <c r="D110" s="1"/>
      <c r="E110" s="1"/>
      <c r="F110" s="18"/>
      <c r="G110" s="151"/>
      <c r="H110" s="18"/>
      <c r="I110" s="15"/>
      <c r="J110" s="17"/>
      <c r="K110" s="15"/>
      <c r="L110" s="16"/>
      <c r="M110" s="16"/>
      <c r="N110" s="17"/>
      <c r="O110" s="141"/>
      <c r="Q110" s="25"/>
    </row>
    <row r="111" spans="1:17" x14ac:dyDescent="0.25">
      <c r="A111" s="18"/>
      <c r="B111" s="1"/>
      <c r="C111" s="1"/>
      <c r="D111" s="1"/>
      <c r="E111" s="1"/>
      <c r="F111" s="18"/>
      <c r="G111" s="151"/>
      <c r="H111" s="18"/>
      <c r="I111" s="15"/>
      <c r="J111" s="17"/>
      <c r="K111" s="15"/>
      <c r="L111" s="16"/>
      <c r="M111" s="16"/>
      <c r="N111" s="17"/>
      <c r="O111" s="141"/>
      <c r="Q111" s="25"/>
    </row>
    <row r="112" spans="1:17" x14ac:dyDescent="0.25">
      <c r="A112" s="18"/>
      <c r="B112" s="1"/>
      <c r="C112" s="1"/>
      <c r="D112" s="1"/>
      <c r="E112" s="1"/>
      <c r="F112" s="18"/>
      <c r="G112" s="151"/>
      <c r="H112" s="18"/>
      <c r="I112" s="15"/>
      <c r="J112" s="17"/>
      <c r="K112" s="15"/>
      <c r="L112" s="16"/>
      <c r="M112" s="16"/>
      <c r="N112" s="17"/>
      <c r="O112" s="141"/>
      <c r="Q112" s="25"/>
    </row>
    <row r="113" spans="1:17" x14ac:dyDescent="0.25">
      <c r="A113" s="18"/>
      <c r="B113" s="1"/>
      <c r="C113" s="1"/>
      <c r="D113" s="1"/>
      <c r="E113" s="1"/>
      <c r="F113" s="18"/>
      <c r="G113" s="151"/>
      <c r="H113" s="18"/>
      <c r="I113" s="15"/>
      <c r="J113" s="17"/>
      <c r="K113" s="15"/>
      <c r="L113" s="16"/>
      <c r="M113" s="16"/>
      <c r="N113" s="17"/>
      <c r="O113" s="141"/>
      <c r="Q113" s="25"/>
    </row>
    <row r="114" spans="1:17" x14ac:dyDescent="0.25">
      <c r="A114" s="18"/>
      <c r="B114" s="1"/>
      <c r="C114" s="1"/>
      <c r="D114" s="1"/>
      <c r="E114" s="1"/>
      <c r="F114" s="18"/>
      <c r="G114" s="151"/>
      <c r="H114" s="18"/>
      <c r="I114" s="15"/>
      <c r="J114" s="17"/>
      <c r="K114" s="15"/>
      <c r="L114" s="16"/>
      <c r="M114" s="16"/>
      <c r="N114" s="17"/>
      <c r="O114" s="141"/>
      <c r="Q114" s="25"/>
    </row>
    <row r="115" spans="1:17" x14ac:dyDescent="0.25">
      <c r="A115" s="18"/>
      <c r="B115" s="1"/>
      <c r="C115" s="1"/>
      <c r="D115" s="1"/>
      <c r="E115" s="1"/>
      <c r="F115" s="18"/>
      <c r="G115" s="151"/>
      <c r="H115" s="18"/>
      <c r="I115" s="15"/>
      <c r="J115" s="17"/>
      <c r="K115" s="15"/>
      <c r="L115" s="16"/>
      <c r="M115" s="16"/>
      <c r="N115" s="17"/>
      <c r="O115" s="141"/>
      <c r="Q115" s="25"/>
    </row>
    <row r="116" spans="1:17" x14ac:dyDescent="0.25">
      <c r="A116" s="18"/>
      <c r="B116" s="1"/>
      <c r="C116" s="1"/>
      <c r="D116" s="1"/>
      <c r="E116" s="1"/>
      <c r="F116" s="18"/>
      <c r="G116" s="151"/>
      <c r="H116" s="18"/>
      <c r="I116" s="15"/>
      <c r="J116" s="17"/>
      <c r="K116" s="15"/>
      <c r="L116" s="16"/>
      <c r="M116" s="16"/>
      <c r="N116" s="17"/>
      <c r="O116" s="141"/>
      <c r="Q116" s="25"/>
    </row>
    <row r="117" spans="1:17" x14ac:dyDescent="0.25">
      <c r="A117" s="18"/>
      <c r="B117" s="1"/>
      <c r="C117" s="1"/>
      <c r="D117" s="1"/>
      <c r="E117" s="1"/>
      <c r="F117" s="18"/>
      <c r="G117" s="151"/>
      <c r="H117" s="18"/>
      <c r="I117" s="15"/>
      <c r="J117" s="17"/>
      <c r="K117" s="15"/>
      <c r="L117" s="16"/>
      <c r="M117" s="16"/>
      <c r="N117" s="17"/>
      <c r="O117" s="141"/>
      <c r="Q117" s="25"/>
    </row>
    <row r="118" spans="1:17" x14ac:dyDescent="0.25">
      <c r="A118" s="18"/>
      <c r="B118" s="1"/>
      <c r="C118" s="1"/>
      <c r="D118" s="1"/>
      <c r="E118" s="1"/>
      <c r="F118" s="18"/>
      <c r="G118" s="151"/>
      <c r="H118" s="18"/>
      <c r="I118" s="15"/>
      <c r="J118" s="17"/>
      <c r="K118" s="15"/>
      <c r="L118" s="16"/>
      <c r="M118" s="16"/>
      <c r="N118" s="17"/>
      <c r="O118" s="141"/>
      <c r="Q118" s="25"/>
    </row>
    <row r="119" spans="1:17" x14ac:dyDescent="0.25">
      <c r="A119" s="18"/>
      <c r="B119" s="1"/>
      <c r="C119" s="1"/>
      <c r="D119" s="1"/>
      <c r="E119" s="1"/>
      <c r="F119" s="18"/>
      <c r="G119" s="151"/>
      <c r="H119" s="18"/>
      <c r="I119" s="15"/>
      <c r="J119" s="17"/>
      <c r="K119" s="15"/>
      <c r="L119" s="16"/>
      <c r="M119" s="16"/>
      <c r="N119" s="17"/>
      <c r="O119" s="141"/>
      <c r="Q119" s="25"/>
    </row>
    <row r="120" spans="1:17" x14ac:dyDescent="0.25">
      <c r="A120" s="18"/>
      <c r="B120" s="1"/>
      <c r="C120" s="1"/>
      <c r="D120" s="1"/>
      <c r="E120" s="1"/>
      <c r="F120" s="18"/>
      <c r="G120" s="151"/>
      <c r="H120" s="18"/>
      <c r="I120" s="15"/>
      <c r="J120" s="17"/>
      <c r="K120" s="15"/>
      <c r="L120" s="16"/>
      <c r="M120" s="16"/>
      <c r="N120" s="17"/>
      <c r="O120" s="141"/>
      <c r="Q120" s="25"/>
    </row>
    <row r="121" spans="1:17" x14ac:dyDescent="0.25">
      <c r="A121" s="18"/>
      <c r="B121" s="1"/>
      <c r="C121" s="1"/>
      <c r="D121" s="1"/>
      <c r="E121" s="1"/>
      <c r="F121" s="18"/>
      <c r="G121" s="151"/>
      <c r="H121" s="18"/>
      <c r="I121" s="15"/>
      <c r="J121" s="17"/>
      <c r="K121" s="15"/>
      <c r="L121" s="16"/>
      <c r="M121" s="16"/>
      <c r="N121" s="17"/>
      <c r="O121" s="141"/>
      <c r="Q121" s="25"/>
    </row>
    <row r="122" spans="1:17" x14ac:dyDescent="0.25">
      <c r="A122" s="18"/>
      <c r="B122" s="1"/>
      <c r="C122" s="1"/>
      <c r="D122" s="1"/>
      <c r="E122" s="1"/>
      <c r="F122" s="18"/>
      <c r="G122" s="151"/>
      <c r="H122" s="18"/>
      <c r="I122" s="15"/>
      <c r="J122" s="17"/>
      <c r="K122" s="15"/>
      <c r="L122" s="16"/>
      <c r="M122" s="16"/>
      <c r="N122" s="17"/>
      <c r="O122" s="141"/>
      <c r="Q122" s="25"/>
    </row>
    <row r="123" spans="1:17" x14ac:dyDescent="0.25">
      <c r="A123" s="18"/>
      <c r="B123" s="1"/>
      <c r="C123" s="1"/>
      <c r="D123" s="1"/>
      <c r="E123" s="1"/>
      <c r="F123" s="18"/>
      <c r="G123" s="151"/>
      <c r="H123" s="18"/>
      <c r="I123" s="15"/>
      <c r="J123" s="17"/>
      <c r="K123" s="15"/>
      <c r="L123" s="16"/>
      <c r="M123" s="16"/>
      <c r="N123" s="17"/>
      <c r="O123" s="141"/>
      <c r="Q123" s="25"/>
    </row>
    <row r="124" spans="1:17" x14ac:dyDescent="0.25">
      <c r="A124" s="18"/>
      <c r="B124" s="1"/>
      <c r="C124" s="1"/>
      <c r="D124" s="1"/>
      <c r="E124" s="1"/>
      <c r="F124" s="18"/>
      <c r="G124" s="151"/>
      <c r="H124" s="18"/>
      <c r="I124" s="15"/>
      <c r="J124" s="17"/>
      <c r="K124" s="15"/>
      <c r="L124" s="16"/>
      <c r="M124" s="16"/>
      <c r="N124" s="17"/>
      <c r="O124" s="141"/>
      <c r="Q124" s="25"/>
    </row>
    <row r="125" spans="1:17" x14ac:dyDescent="0.25">
      <c r="A125" s="18"/>
      <c r="B125" s="1"/>
      <c r="C125" s="1"/>
      <c r="D125" s="1"/>
      <c r="E125" s="1"/>
      <c r="F125" s="18"/>
      <c r="G125" s="151"/>
      <c r="H125" s="18"/>
      <c r="I125" s="15"/>
      <c r="J125" s="17"/>
      <c r="K125" s="15"/>
      <c r="L125" s="16"/>
      <c r="M125" s="16"/>
      <c r="N125" s="17"/>
      <c r="O125" s="141"/>
      <c r="Q125" s="25"/>
    </row>
    <row r="126" spans="1:17" x14ac:dyDescent="0.25">
      <c r="A126" s="18"/>
      <c r="B126" s="1"/>
      <c r="C126" s="1"/>
      <c r="D126" s="1"/>
      <c r="E126" s="1"/>
      <c r="F126" s="18"/>
      <c r="G126" s="151"/>
      <c r="H126" s="18"/>
      <c r="I126" s="15"/>
      <c r="J126" s="17"/>
      <c r="K126" s="15"/>
      <c r="L126" s="16"/>
      <c r="M126" s="16"/>
      <c r="N126" s="17"/>
      <c r="O126" s="141"/>
      <c r="Q126" s="25"/>
    </row>
    <row r="127" spans="1:17" x14ac:dyDescent="0.25">
      <c r="A127" s="18"/>
      <c r="B127" s="1"/>
      <c r="C127" s="1"/>
      <c r="D127" s="1"/>
      <c r="E127" s="1"/>
      <c r="F127" s="18"/>
      <c r="G127" s="151"/>
      <c r="H127" s="18"/>
      <c r="I127" s="15"/>
      <c r="J127" s="17"/>
      <c r="K127" s="15"/>
      <c r="L127" s="16"/>
      <c r="M127" s="16"/>
      <c r="N127" s="17"/>
      <c r="O127" s="141"/>
      <c r="Q127" s="25"/>
    </row>
    <row r="128" spans="1:17" x14ac:dyDescent="0.25">
      <c r="A128" s="18"/>
      <c r="B128" s="1"/>
      <c r="C128" s="1"/>
      <c r="D128" s="1"/>
      <c r="E128" s="1"/>
      <c r="F128" s="18"/>
      <c r="G128" s="151"/>
      <c r="H128" s="18"/>
      <c r="I128" s="15"/>
      <c r="J128" s="17"/>
      <c r="K128" s="15"/>
      <c r="L128" s="16"/>
      <c r="M128" s="16"/>
      <c r="N128" s="17"/>
      <c r="O128" s="141"/>
      <c r="Q128" s="25"/>
    </row>
    <row r="129" spans="1:17" x14ac:dyDescent="0.25">
      <c r="A129" s="18"/>
      <c r="B129" s="1"/>
      <c r="C129" s="1"/>
      <c r="D129" s="1"/>
      <c r="E129" s="1"/>
      <c r="F129" s="18"/>
      <c r="G129" s="151"/>
      <c r="H129" s="18"/>
      <c r="I129" s="15"/>
      <c r="J129" s="17"/>
      <c r="K129" s="15"/>
      <c r="L129" s="16"/>
      <c r="M129" s="16"/>
      <c r="N129" s="17"/>
      <c r="O129" s="141"/>
      <c r="Q129" s="25"/>
    </row>
    <row r="130" spans="1:17" x14ac:dyDescent="0.25">
      <c r="A130" s="18"/>
      <c r="B130" s="1"/>
      <c r="C130" s="1"/>
      <c r="D130" s="1"/>
      <c r="E130" s="1"/>
      <c r="F130" s="18"/>
      <c r="G130" s="151"/>
      <c r="H130" s="18"/>
      <c r="I130" s="15"/>
      <c r="J130" s="17"/>
      <c r="K130" s="15"/>
      <c r="L130" s="16"/>
      <c r="M130" s="16"/>
      <c r="N130" s="17"/>
      <c r="O130" s="141"/>
      <c r="Q130" s="25"/>
    </row>
    <row r="131" spans="1:17" x14ac:dyDescent="0.25">
      <c r="A131" s="18"/>
      <c r="B131" s="1"/>
      <c r="C131" s="1"/>
      <c r="D131" s="1"/>
      <c r="E131" s="1"/>
      <c r="F131" s="18"/>
      <c r="G131" s="151"/>
      <c r="H131" s="18"/>
      <c r="I131" s="15"/>
      <c r="J131" s="17"/>
      <c r="K131" s="15"/>
      <c r="L131" s="16"/>
      <c r="M131" s="16"/>
      <c r="N131" s="17"/>
      <c r="O131" s="141"/>
      <c r="Q131" s="25"/>
    </row>
    <row r="132" spans="1:17" x14ac:dyDescent="0.25">
      <c r="A132" s="18"/>
      <c r="B132" s="1"/>
      <c r="C132" s="1"/>
      <c r="D132" s="1"/>
      <c r="E132" s="1"/>
      <c r="F132" s="18"/>
      <c r="G132" s="151"/>
      <c r="H132" s="18"/>
      <c r="I132" s="15"/>
      <c r="J132" s="17"/>
      <c r="K132" s="15"/>
      <c r="L132" s="16"/>
      <c r="M132" s="16"/>
      <c r="N132" s="17"/>
      <c r="O132" s="141"/>
      <c r="Q132" s="25"/>
    </row>
    <row r="133" spans="1:17" x14ac:dyDescent="0.25">
      <c r="A133" s="18"/>
      <c r="B133" s="1"/>
      <c r="C133" s="1"/>
      <c r="D133" s="1"/>
      <c r="E133" s="1"/>
      <c r="F133" s="18"/>
      <c r="G133" s="151"/>
      <c r="H133" s="18"/>
      <c r="I133" s="15"/>
      <c r="J133" s="17"/>
      <c r="K133" s="15"/>
      <c r="L133" s="16"/>
      <c r="M133" s="16"/>
      <c r="N133" s="17"/>
      <c r="O133" s="141"/>
      <c r="Q133" s="25"/>
    </row>
    <row r="134" spans="1:17" x14ac:dyDescent="0.25">
      <c r="A134" s="18"/>
      <c r="B134" s="1"/>
      <c r="C134" s="1"/>
      <c r="D134" s="1"/>
      <c r="E134" s="1"/>
      <c r="F134" s="18"/>
      <c r="G134" s="151"/>
      <c r="H134" s="18"/>
      <c r="I134" s="15"/>
      <c r="J134" s="17"/>
      <c r="K134" s="15"/>
      <c r="L134" s="16"/>
      <c r="M134" s="16"/>
      <c r="N134" s="17"/>
      <c r="O134" s="141"/>
      <c r="Q134" s="25"/>
    </row>
    <row r="135" spans="1:17" x14ac:dyDescent="0.25">
      <c r="A135" s="18"/>
      <c r="B135" s="1"/>
      <c r="C135" s="1"/>
      <c r="D135" s="1"/>
      <c r="E135" s="1"/>
      <c r="F135" s="18"/>
      <c r="G135" s="151"/>
      <c r="H135" s="18"/>
      <c r="I135" s="15"/>
      <c r="J135" s="17"/>
      <c r="K135" s="15"/>
      <c r="L135" s="16"/>
      <c r="M135" s="16"/>
      <c r="N135" s="17"/>
      <c r="O135" s="141"/>
      <c r="Q135" s="25"/>
    </row>
    <row r="136" spans="1:17" x14ac:dyDescent="0.25">
      <c r="A136" s="18"/>
      <c r="B136" s="1"/>
      <c r="C136" s="1"/>
      <c r="D136" s="1"/>
      <c r="E136" s="1"/>
      <c r="F136" s="18"/>
      <c r="G136" s="151"/>
      <c r="H136" s="18"/>
      <c r="I136" s="15"/>
      <c r="J136" s="17"/>
      <c r="K136" s="15"/>
      <c r="L136" s="16"/>
      <c r="M136" s="16"/>
      <c r="N136" s="17"/>
      <c r="O136" s="141"/>
      <c r="Q136" s="25"/>
    </row>
    <row r="137" spans="1:17" x14ac:dyDescent="0.25">
      <c r="A137" s="18"/>
      <c r="B137" s="1"/>
      <c r="C137" s="1"/>
      <c r="D137" s="1"/>
      <c r="E137" s="1"/>
      <c r="F137" s="18"/>
      <c r="G137" s="151"/>
      <c r="H137" s="18"/>
      <c r="I137" s="15"/>
      <c r="J137" s="17"/>
      <c r="K137" s="15"/>
      <c r="L137" s="16"/>
      <c r="M137" s="16"/>
      <c r="N137" s="17"/>
      <c r="O137" s="141"/>
      <c r="Q137" s="25"/>
    </row>
    <row r="138" spans="1:17" x14ac:dyDescent="0.25">
      <c r="A138" s="18"/>
      <c r="B138" s="1"/>
      <c r="C138" s="1"/>
      <c r="D138" s="1"/>
      <c r="E138" s="1"/>
      <c r="F138" s="18"/>
      <c r="G138" s="151"/>
      <c r="H138" s="18"/>
      <c r="I138" s="15"/>
      <c r="J138" s="17"/>
      <c r="K138" s="15"/>
      <c r="L138" s="16"/>
      <c r="M138" s="16"/>
      <c r="N138" s="17"/>
      <c r="O138" s="141"/>
      <c r="Q138" s="25"/>
    </row>
    <row r="139" spans="1:17" x14ac:dyDescent="0.25">
      <c r="A139" s="18"/>
      <c r="B139" s="1"/>
      <c r="C139" s="1"/>
      <c r="D139" s="1"/>
      <c r="E139" s="1"/>
      <c r="F139" s="18"/>
      <c r="G139" s="151"/>
      <c r="H139" s="18"/>
      <c r="I139" s="15"/>
      <c r="J139" s="17"/>
      <c r="K139" s="15"/>
      <c r="L139" s="16"/>
      <c r="M139" s="16"/>
      <c r="N139" s="17"/>
      <c r="O139" s="141"/>
      <c r="Q139" s="25"/>
    </row>
  </sheetData>
  <protectedRanges>
    <protectedRange sqref="H6:H7 H9:H51 H53:H70 H74:H90 H72" name="Range1_5"/>
    <protectedRange sqref="K16:K19 H8 K21:K23" name="Range2_4"/>
    <protectedRange sqref="K34:K45 H52" name="Range2_5"/>
    <protectedRange sqref="K20 K56:K63" name="Range2_7"/>
    <protectedRange sqref="K74:K90 H73 H71" name="Range2_10"/>
  </protectedRanges>
  <mergeCells count="55">
    <mergeCell ref="A87:E90"/>
    <mergeCell ref="L74:N74"/>
    <mergeCell ref="L76:N76"/>
    <mergeCell ref="L78:N78"/>
    <mergeCell ref="L80:N80"/>
    <mergeCell ref="B86:C86"/>
    <mergeCell ref="A85:E85"/>
    <mergeCell ref="A75:E75"/>
    <mergeCell ref="A77:E77"/>
    <mergeCell ref="A79:E79"/>
    <mergeCell ref="A81:E81"/>
    <mergeCell ref="A83:E83"/>
    <mergeCell ref="A61:E61"/>
    <mergeCell ref="A63:E63"/>
    <mergeCell ref="F64:F73"/>
    <mergeCell ref="L60:N60"/>
    <mergeCell ref="L62:N62"/>
    <mergeCell ref="A39:E39"/>
    <mergeCell ref="A37:E37"/>
    <mergeCell ref="L38:N38"/>
    <mergeCell ref="L40:N40"/>
    <mergeCell ref="L42:N42"/>
    <mergeCell ref="A59:E59"/>
    <mergeCell ref="A41:E41"/>
    <mergeCell ref="A43:E43"/>
    <mergeCell ref="A45:E45"/>
    <mergeCell ref="F46:F55"/>
    <mergeCell ref="A57:E57"/>
    <mergeCell ref="AA2:AH2"/>
    <mergeCell ref="A2:B2"/>
    <mergeCell ref="A19:E19"/>
    <mergeCell ref="A21:E21"/>
    <mergeCell ref="A23:E23"/>
    <mergeCell ref="L20:N20"/>
    <mergeCell ref="L22:N22"/>
    <mergeCell ref="A1:H1"/>
    <mergeCell ref="L1:N1"/>
    <mergeCell ref="C2:H2"/>
    <mergeCell ref="L2:N2"/>
    <mergeCell ref="L36:N36"/>
    <mergeCell ref="L16:N16"/>
    <mergeCell ref="L18:N18"/>
    <mergeCell ref="F6:F15"/>
    <mergeCell ref="A17:E17"/>
    <mergeCell ref="F24:F33"/>
    <mergeCell ref="A35:E35"/>
    <mergeCell ref="L34:N34"/>
    <mergeCell ref="L44:N44"/>
    <mergeCell ref="L82:N82"/>
    <mergeCell ref="L84:N84"/>
    <mergeCell ref="L86:N89"/>
    <mergeCell ref="I91:L91"/>
    <mergeCell ref="M91:N91"/>
    <mergeCell ref="L56:N56"/>
    <mergeCell ref="L58:N5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6"/>
  <sheetViews>
    <sheetView topLeftCell="A46" zoomScale="90" zoomScaleNormal="90" workbookViewId="0">
      <selection activeCell="G53" sqref="G53"/>
    </sheetView>
  </sheetViews>
  <sheetFormatPr defaultColWidth="8.88671875" defaultRowHeight="13.2" x14ac:dyDescent="0.25"/>
  <cols>
    <col min="1" max="1" width="3.6640625" style="10" customWidth="1"/>
    <col min="2" max="2" width="8.33203125" customWidth="1"/>
    <col min="3" max="4" width="12.109375" customWidth="1"/>
    <col min="5" max="5" width="16.109375" customWidth="1"/>
    <col min="6" max="6" width="0.88671875" style="11" customWidth="1"/>
    <col min="7" max="7" width="4.33203125" style="10" customWidth="1"/>
    <col min="8" max="8" width="5.109375" style="10" customWidth="1"/>
    <col min="9" max="9" width="3.44140625" style="10" customWidth="1"/>
    <col min="10" max="10" width="18" customWidth="1"/>
    <col min="12" max="12" width="20.88671875" customWidth="1"/>
    <col min="15" max="15" width="9.109375" customWidth="1"/>
    <col min="16" max="16" width="17.44140625" style="10" customWidth="1"/>
    <col min="17" max="17" width="9.109375" style="10" customWidth="1"/>
    <col min="18" max="18" width="17.44140625" style="10" customWidth="1"/>
    <col min="19" max="19" width="9.109375" style="10" customWidth="1"/>
    <col min="20" max="20" width="17.44140625" style="10" customWidth="1"/>
    <col min="21" max="21" width="9.109375" style="10" customWidth="1"/>
    <col min="22" max="22" width="17.44140625" style="10" customWidth="1"/>
    <col min="23" max="23" width="9.109375" style="10" customWidth="1"/>
    <col min="24" max="24" width="17.44140625" style="10" customWidth="1"/>
    <col min="26" max="26" width="17.44140625" customWidth="1"/>
  </cols>
  <sheetData>
    <row r="1" spans="1:26" ht="29.25" customHeight="1" thickBot="1" x14ac:dyDescent="0.5">
      <c r="A1" s="19" t="s">
        <v>75</v>
      </c>
      <c r="J1" s="26" t="s">
        <v>80</v>
      </c>
      <c r="L1" s="10"/>
      <c r="O1" s="680" t="s">
        <v>81</v>
      </c>
      <c r="P1" s="681"/>
      <c r="Q1" s="681"/>
      <c r="R1" s="681"/>
      <c r="S1" s="681"/>
      <c r="T1" s="681"/>
      <c r="U1" s="681"/>
      <c r="V1" s="682"/>
      <c r="W1"/>
      <c r="X1"/>
    </row>
    <row r="2" spans="1:26" s="12" customFormat="1" ht="17.399999999999999" x14ac:dyDescent="0.3">
      <c r="A2" s="683" t="s">
        <v>1</v>
      </c>
      <c r="B2" s="683"/>
      <c r="C2" s="71" t="s">
        <v>1997</v>
      </c>
      <c r="D2" s="71"/>
      <c r="E2" s="71"/>
      <c r="F2" s="12" t="s">
        <v>76</v>
      </c>
      <c r="H2" s="35"/>
      <c r="I2" s="35"/>
      <c r="J2" s="72" t="s">
        <v>1745</v>
      </c>
      <c r="L2" s="35"/>
      <c r="O2" s="684" t="s">
        <v>6</v>
      </c>
      <c r="P2" s="685"/>
      <c r="Q2" s="675" t="s">
        <v>178</v>
      </c>
      <c r="R2" s="688"/>
      <c r="S2" s="675" t="s">
        <v>108</v>
      </c>
      <c r="T2" s="688"/>
      <c r="U2" s="675" t="s">
        <v>1746</v>
      </c>
      <c r="V2" s="676"/>
      <c r="W2" s="675" t="str">
        <f>'Lane 5 Team Sheet'!L1</f>
        <v>Northallerton</v>
      </c>
      <c r="X2" s="676"/>
      <c r="Y2" s="675" t="str">
        <f>'Lane 6 Team Sheet'!L1</f>
        <v>Thornaby</v>
      </c>
      <c r="Z2" s="676"/>
    </row>
    <row r="3" spans="1:26" ht="12.75" customHeight="1" x14ac:dyDescent="0.25">
      <c r="G3" s="471"/>
      <c r="H3" s="471"/>
      <c r="I3" s="471"/>
      <c r="J3" s="472"/>
      <c r="K3" s="473" t="s">
        <v>82</v>
      </c>
      <c r="L3" s="474">
        <v>46186</v>
      </c>
      <c r="M3" s="472"/>
      <c r="O3" s="686" t="s">
        <v>7</v>
      </c>
      <c r="P3" s="687"/>
      <c r="Q3" s="689" t="s">
        <v>8</v>
      </c>
      <c r="R3" s="690"/>
      <c r="S3" s="691" t="s">
        <v>9</v>
      </c>
      <c r="T3" s="690"/>
      <c r="U3" s="691" t="s">
        <v>10</v>
      </c>
      <c r="V3" s="692"/>
      <c r="W3" s="677" t="s">
        <v>179</v>
      </c>
      <c r="X3" s="678"/>
      <c r="Y3" s="677" t="s">
        <v>1716</v>
      </c>
      <c r="Z3" s="678"/>
    </row>
    <row r="4" spans="1:26" ht="21.75" customHeight="1" x14ac:dyDescent="0.25">
      <c r="A4" s="475">
        <v>1</v>
      </c>
      <c r="B4" s="476" t="s">
        <v>83</v>
      </c>
      <c r="C4" s="477" t="s">
        <v>84</v>
      </c>
      <c r="D4" s="477"/>
      <c r="E4" s="476" t="s">
        <v>85</v>
      </c>
      <c r="F4" s="476"/>
      <c r="G4" s="478">
        <v>7</v>
      </c>
      <c r="H4" s="478">
        <v>3</v>
      </c>
      <c r="I4" s="478">
        <v>26</v>
      </c>
      <c r="J4" s="477" t="s">
        <v>108</v>
      </c>
      <c r="K4" s="479" t="s">
        <v>1929</v>
      </c>
      <c r="L4" s="477" t="s">
        <v>1930</v>
      </c>
      <c r="M4" s="480">
        <v>31.02</v>
      </c>
      <c r="O4" s="74" t="str">
        <f>TEXT('Moors League'!D9,"000000")</f>
        <v>004210</v>
      </c>
      <c r="P4" s="73" t="str">
        <f>IFERROR(IF(_xlfn.NUMBERVALUE(O4)&lt;_xlfn.NUMBERVALUE($K4),"RECORD","X"),"X")</f>
        <v>X</v>
      </c>
      <c r="Q4" s="74" t="str">
        <f>TEXT('Moors League'!H9,"000000")</f>
        <v>003528</v>
      </c>
      <c r="R4" s="73" t="str">
        <f>IFERROR(IF(_xlfn.NUMBERVALUE(Q4)&lt;_xlfn.NUMBERVALUE($K4),"RECORD","X"),"X")</f>
        <v>X</v>
      </c>
      <c r="S4" s="74" t="str">
        <f>TEXT('Moors League'!L9,"000000")</f>
        <v>003117</v>
      </c>
      <c r="T4" s="73" t="str">
        <f>IFERROR(IF(_xlfn.NUMBERVALUE(S4)&lt;_xlfn.NUMBERVALUE($K4),"RECORD","X"),"X")</f>
        <v>X</v>
      </c>
      <c r="U4" s="74" t="str">
        <f>TEXT('Moors League'!P9,"000000")</f>
        <v>003286</v>
      </c>
      <c r="V4" s="137" t="str">
        <f>IFERROR(IF(_xlfn.NUMBERVALUE(U4)&lt;_xlfn.NUMBERVALUE($K4),"RECORD","X"),"X")</f>
        <v>X</v>
      </c>
      <c r="W4" s="74" t="str">
        <f>TEXT('Moors League'!X9,"000000")</f>
        <v>003506</v>
      </c>
      <c r="X4" s="137" t="str">
        <f>IFERROR(IF(_xlfn.NUMBERVALUE(W4)&lt;_xlfn.NUMBERVALUE($K4),"RECORD","X"),"X")</f>
        <v>X</v>
      </c>
      <c r="Y4" s="74" t="str">
        <f>TEXT('Moors League'!AB9,"000000")</f>
        <v>003204</v>
      </c>
      <c r="Z4" s="137" t="str">
        <f>IFERROR(IF(_xlfn.NUMBERVALUE(Y4)&lt;_xlfn.NUMBERVALUE($K4),"RECORD","X"),"X")</f>
        <v>X</v>
      </c>
    </row>
    <row r="5" spans="1:26" ht="21.75" customHeight="1" x14ac:dyDescent="0.25">
      <c r="A5" s="481">
        <v>2</v>
      </c>
      <c r="B5" s="482" t="s">
        <v>86</v>
      </c>
      <c r="C5" s="483" t="s">
        <v>84</v>
      </c>
      <c r="D5" s="483"/>
      <c r="E5" s="482" t="s">
        <v>85</v>
      </c>
      <c r="F5" s="482"/>
      <c r="G5" s="478">
        <v>1</v>
      </c>
      <c r="H5" s="478">
        <v>6</v>
      </c>
      <c r="I5" s="478">
        <v>19</v>
      </c>
      <c r="J5" s="477" t="s">
        <v>108</v>
      </c>
      <c r="K5" s="480" t="s">
        <v>856</v>
      </c>
      <c r="L5" s="484" t="s">
        <v>125</v>
      </c>
      <c r="M5" s="480">
        <v>28.11</v>
      </c>
      <c r="O5" s="74" t="str">
        <f>TEXT('Moors League'!D10,"000000")</f>
        <v>003708</v>
      </c>
      <c r="P5" s="73" t="str">
        <f t="shared" ref="P5:P64" si="0">IFERROR(IF(_xlfn.NUMBERVALUE(O5)&lt;_xlfn.NUMBERVALUE($K5),"RECORD","X"),"X")</f>
        <v>X</v>
      </c>
      <c r="Q5" s="74" t="str">
        <f>TEXT('Moors League'!H10,"000000")</f>
        <v>002937</v>
      </c>
      <c r="R5" s="73" t="str">
        <f t="shared" ref="R5:R64" si="1">IFERROR(IF(_xlfn.NUMBERVALUE(Q5)&lt;_xlfn.NUMBERVALUE($K5),"RECORD","X"),"X")</f>
        <v>X</v>
      </c>
      <c r="S5" s="74" t="str">
        <f>TEXT('Moors League'!L10,"000000")</f>
        <v>003127</v>
      </c>
      <c r="T5" s="73" t="str">
        <f t="shared" ref="T5:T64" si="2">IFERROR(IF(_xlfn.NUMBERVALUE(S5)&lt;_xlfn.NUMBERVALUE($K5),"RECORD","X"),"X")</f>
        <v>X</v>
      </c>
      <c r="U5" s="74" t="str">
        <f>TEXT('Moors League'!P10,"000000")</f>
        <v>003053</v>
      </c>
      <c r="V5" s="137" t="str">
        <f t="shared" ref="V5:V64" si="3">IFERROR(IF(_xlfn.NUMBERVALUE(U5)&lt;_xlfn.NUMBERVALUE($K5),"RECORD","X"),"X")</f>
        <v>X</v>
      </c>
      <c r="W5" s="74" t="str">
        <f>TEXT('Moors League'!X10,"000000")</f>
        <v>003201</v>
      </c>
      <c r="X5" s="137" t="str">
        <f t="shared" ref="X5:X64" si="4">IFERROR(IF(_xlfn.NUMBERVALUE(W5)&lt;_xlfn.NUMBERVALUE($K5),"RECORD","X"),"X")</f>
        <v>X</v>
      </c>
      <c r="Y5" s="74" t="str">
        <f>TEXT('Moors League'!AB10,"000000")</f>
        <v>003551</v>
      </c>
      <c r="Z5" s="137" t="str">
        <f t="shared" ref="Z5:Z64" si="5">IFERROR(IF(_xlfn.NUMBERVALUE(Y5)&lt;_xlfn.NUMBERVALUE($K5),"RECORD","X"),"X")</f>
        <v>X</v>
      </c>
    </row>
    <row r="6" spans="1:26" ht="21.75" customHeight="1" x14ac:dyDescent="0.25">
      <c r="A6" s="475">
        <v>3</v>
      </c>
      <c r="B6" s="476" t="s">
        <v>83</v>
      </c>
      <c r="C6" s="477" t="s">
        <v>87</v>
      </c>
      <c r="D6" s="477"/>
      <c r="E6" s="476" t="s">
        <v>88</v>
      </c>
      <c r="F6" s="476"/>
      <c r="G6" s="478">
        <v>22</v>
      </c>
      <c r="H6" s="478">
        <v>10</v>
      </c>
      <c r="I6" s="478">
        <v>16</v>
      </c>
      <c r="J6" s="477" t="s">
        <v>4</v>
      </c>
      <c r="K6" s="480" t="s">
        <v>857</v>
      </c>
      <c r="L6" s="484" t="s">
        <v>77</v>
      </c>
      <c r="M6" s="480">
        <v>32.950000000000003</v>
      </c>
      <c r="O6" s="74" t="str">
        <f>TEXT('Moors League'!D11,"000000")</f>
        <v>004498</v>
      </c>
      <c r="P6" s="73" t="str">
        <f t="shared" si="0"/>
        <v>X</v>
      </c>
      <c r="Q6" s="74" t="str">
        <f>TEXT('Moors League'!H11,"000000")</f>
        <v>003906</v>
      </c>
      <c r="R6" s="73" t="str">
        <f t="shared" si="1"/>
        <v>X</v>
      </c>
      <c r="S6" s="74" t="str">
        <f>TEXT('Moors League'!L11,"000000")</f>
        <v>003735</v>
      </c>
      <c r="T6" s="73" t="str">
        <f t="shared" si="2"/>
        <v>X</v>
      </c>
      <c r="U6" s="74" t="str">
        <f>TEXT('Moors League'!P11,"000000")</f>
        <v>004118</v>
      </c>
      <c r="V6" s="137" t="str">
        <f t="shared" si="3"/>
        <v>X</v>
      </c>
      <c r="W6" s="74" t="str">
        <f>TEXT('Moors League'!X11,"000000")</f>
        <v>004491</v>
      </c>
      <c r="X6" s="137" t="str">
        <f t="shared" si="4"/>
        <v>X</v>
      </c>
      <c r="Y6" s="74" t="str">
        <f>TEXT('Moors League'!AB11,"000000")</f>
        <v>005190</v>
      </c>
      <c r="Z6" s="137" t="str">
        <f t="shared" si="5"/>
        <v>X</v>
      </c>
    </row>
    <row r="7" spans="1:26" ht="21.75" customHeight="1" x14ac:dyDescent="0.25">
      <c r="A7" s="475">
        <v>4</v>
      </c>
      <c r="B7" s="476" t="s">
        <v>86</v>
      </c>
      <c r="C7" s="477" t="s">
        <v>87</v>
      </c>
      <c r="D7" s="477"/>
      <c r="E7" s="476" t="s">
        <v>88</v>
      </c>
      <c r="F7" s="476"/>
      <c r="G7" s="478">
        <v>5</v>
      </c>
      <c r="H7" s="478">
        <v>10</v>
      </c>
      <c r="I7" s="478">
        <v>24</v>
      </c>
      <c r="J7" s="477" t="s">
        <v>108</v>
      </c>
      <c r="K7" s="479" t="s">
        <v>1931</v>
      </c>
      <c r="L7" s="484" t="s">
        <v>1932</v>
      </c>
      <c r="M7" s="479">
        <v>32.29</v>
      </c>
      <c r="O7" s="74" t="str">
        <f>TEXT('Moors League'!D12,"000000")</f>
        <v>003575</v>
      </c>
      <c r="P7" s="73" t="str">
        <f t="shared" si="0"/>
        <v>X</v>
      </c>
      <c r="Q7" s="74" t="str">
        <f>TEXT('Moors League'!H12,"000000")</f>
        <v>003607</v>
      </c>
      <c r="R7" s="73" t="str">
        <f t="shared" si="1"/>
        <v>X</v>
      </c>
      <c r="S7" s="74" t="str">
        <f>TEXT('Moors League'!L12,"000000")</f>
        <v>004189</v>
      </c>
      <c r="T7" s="73" t="str">
        <f t="shared" si="2"/>
        <v>X</v>
      </c>
      <c r="U7" s="74" t="str">
        <f>TEXT('Moors League'!P12,"000000")</f>
        <v>003402</v>
      </c>
      <c r="V7" s="137" t="str">
        <f t="shared" si="3"/>
        <v>X</v>
      </c>
      <c r="W7" s="74" t="str">
        <f>TEXT('Moors League'!X12,"000000")</f>
        <v>004355</v>
      </c>
      <c r="X7" s="137" t="str">
        <f t="shared" si="4"/>
        <v>X</v>
      </c>
      <c r="Y7" s="74" t="str">
        <f>TEXT('Moors League'!AB12,"000000")</f>
        <v>004326</v>
      </c>
      <c r="Z7" s="137" t="str">
        <f t="shared" si="5"/>
        <v>X</v>
      </c>
    </row>
    <row r="8" spans="1:26" ht="21.75" customHeight="1" x14ac:dyDescent="0.25">
      <c r="A8" s="475">
        <v>5</v>
      </c>
      <c r="B8" s="476" t="s">
        <v>83</v>
      </c>
      <c r="C8" s="477" t="s">
        <v>91</v>
      </c>
      <c r="D8" s="477"/>
      <c r="E8" s="476" t="s">
        <v>92</v>
      </c>
      <c r="F8" s="476"/>
      <c r="G8" s="478">
        <v>29</v>
      </c>
      <c r="H8" s="478">
        <v>6</v>
      </c>
      <c r="I8" s="478">
        <v>13</v>
      </c>
      <c r="J8" s="477" t="s">
        <v>5</v>
      </c>
      <c r="K8" s="480" t="s">
        <v>858</v>
      </c>
      <c r="L8" s="484" t="s">
        <v>78</v>
      </c>
      <c r="M8" s="480">
        <v>35.49</v>
      </c>
      <c r="O8" s="74" t="str">
        <f>TEXT('Moors League'!D13,"000000")</f>
        <v>DNS</v>
      </c>
      <c r="P8" s="73" t="str">
        <f t="shared" si="0"/>
        <v>X</v>
      </c>
      <c r="Q8" s="74" t="str">
        <f>TEXT('Moors League'!H13,"000000")</f>
        <v>003723</v>
      </c>
      <c r="R8" s="73" t="str">
        <f t="shared" si="1"/>
        <v>X</v>
      </c>
      <c r="S8" s="74" t="str">
        <f>TEXT('Moors League'!L13,"000000")</f>
        <v>003725</v>
      </c>
      <c r="T8" s="73" t="str">
        <f t="shared" si="2"/>
        <v>X</v>
      </c>
      <c r="U8" s="74" t="str">
        <f>TEXT('Moors League'!P13,"000000")</f>
        <v>004047</v>
      </c>
      <c r="V8" s="137" t="str">
        <f t="shared" si="3"/>
        <v>X</v>
      </c>
      <c r="W8" s="74" t="str">
        <f>TEXT('Moors League'!X13,"000000")</f>
        <v>004537</v>
      </c>
      <c r="X8" s="137" t="str">
        <f t="shared" si="4"/>
        <v>X</v>
      </c>
      <c r="Y8" s="74" t="str">
        <f>TEXT('Moors League'!AB13,"000000")</f>
        <v>004585</v>
      </c>
      <c r="Z8" s="137" t="str">
        <f t="shared" si="5"/>
        <v>X</v>
      </c>
    </row>
    <row r="9" spans="1:26" ht="21.75" customHeight="1" x14ac:dyDescent="0.25">
      <c r="A9" s="475">
        <v>6</v>
      </c>
      <c r="B9" s="476" t="s">
        <v>86</v>
      </c>
      <c r="C9" s="477" t="s">
        <v>91</v>
      </c>
      <c r="D9" s="477"/>
      <c r="E9" s="476" t="s">
        <v>92</v>
      </c>
      <c r="F9" s="476"/>
      <c r="G9" s="478">
        <v>18</v>
      </c>
      <c r="H9" s="478">
        <v>5</v>
      </c>
      <c r="I9" s="478">
        <v>19</v>
      </c>
      <c r="J9" s="477" t="s">
        <v>108</v>
      </c>
      <c r="K9" s="480" t="s">
        <v>859</v>
      </c>
      <c r="L9" s="484" t="s">
        <v>126</v>
      </c>
      <c r="M9" s="480">
        <v>30.78</v>
      </c>
      <c r="O9" s="74" t="str">
        <f>TEXT('Moors League'!D14,"000000")</f>
        <v>003937</v>
      </c>
      <c r="P9" s="73" t="str">
        <f t="shared" si="0"/>
        <v>X</v>
      </c>
      <c r="Q9" s="74" t="str">
        <f>TEXT('Moors League'!H14,"000000")</f>
        <v>003362</v>
      </c>
      <c r="R9" s="73" t="str">
        <f t="shared" si="1"/>
        <v>X</v>
      </c>
      <c r="S9" s="74" t="str">
        <f>TEXT('Moors League'!L14,"000000")</f>
        <v>003944</v>
      </c>
      <c r="T9" s="73" t="str">
        <f t="shared" si="2"/>
        <v>X</v>
      </c>
      <c r="U9" s="74" t="str">
        <f>TEXT('Moors League'!P14,"000000")</f>
        <v>003182</v>
      </c>
      <c r="V9" s="137" t="str">
        <f t="shared" si="3"/>
        <v>X</v>
      </c>
      <c r="W9" s="74" t="str">
        <f>TEXT('Moors League'!X14,"000000")</f>
        <v>010052</v>
      </c>
      <c r="X9" s="137" t="str">
        <f t="shared" si="4"/>
        <v>X</v>
      </c>
      <c r="Y9" s="74" t="str">
        <f>TEXT('Moors League'!AB14,"000000")</f>
        <v>003965</v>
      </c>
      <c r="Z9" s="137" t="str">
        <f t="shared" si="5"/>
        <v>X</v>
      </c>
    </row>
    <row r="10" spans="1:26" ht="21.75" customHeight="1" x14ac:dyDescent="0.25">
      <c r="A10" s="475">
        <v>7</v>
      </c>
      <c r="B10" s="476" t="s">
        <v>83</v>
      </c>
      <c r="C10" s="477" t="s">
        <v>94</v>
      </c>
      <c r="D10" s="477"/>
      <c r="E10" s="476" t="s">
        <v>107</v>
      </c>
      <c r="F10" s="476"/>
      <c r="G10" s="478">
        <v>28</v>
      </c>
      <c r="H10" s="478">
        <v>9</v>
      </c>
      <c r="I10" s="478">
        <v>24</v>
      </c>
      <c r="J10" s="477" t="s">
        <v>178</v>
      </c>
      <c r="K10" s="479" t="s">
        <v>1933</v>
      </c>
      <c r="L10" s="484" t="s">
        <v>1934</v>
      </c>
      <c r="M10" s="479">
        <v>36.01</v>
      </c>
      <c r="O10" s="74" t="str">
        <f>TEXT('Moors League'!D15,"000000")</f>
        <v>003833</v>
      </c>
      <c r="P10" s="73" t="str">
        <f t="shared" si="0"/>
        <v>X</v>
      </c>
      <c r="Q10" s="74" t="str">
        <f>TEXT('Moors League'!H15,"000000")</f>
        <v>004035</v>
      </c>
      <c r="R10" s="73" t="str">
        <f t="shared" si="1"/>
        <v>X</v>
      </c>
      <c r="S10" s="74" t="str">
        <f>TEXT('Moors League'!L15,"000000")</f>
        <v>003792</v>
      </c>
      <c r="T10" s="73" t="str">
        <f t="shared" si="2"/>
        <v>X</v>
      </c>
      <c r="U10" s="74" t="str">
        <f>TEXT('Moors League'!P15,"000000")</f>
        <v>003617</v>
      </c>
      <c r="V10" s="137" t="str">
        <f t="shared" si="3"/>
        <v>X</v>
      </c>
      <c r="W10" s="74" t="str">
        <f>TEXT('Moors League'!X15,"000000")</f>
        <v>004283</v>
      </c>
      <c r="X10" s="137" t="str">
        <f t="shared" si="4"/>
        <v>X</v>
      </c>
      <c r="Y10" s="74" t="str">
        <f>TEXT('Moors League'!AB15,"000000")</f>
        <v>005013</v>
      </c>
      <c r="Z10" s="137" t="str">
        <f t="shared" si="5"/>
        <v>X</v>
      </c>
    </row>
    <row r="11" spans="1:26" ht="21.75" customHeight="1" x14ac:dyDescent="0.25">
      <c r="A11" s="475">
        <v>8</v>
      </c>
      <c r="B11" s="476" t="s">
        <v>86</v>
      </c>
      <c r="C11" s="477" t="s">
        <v>94</v>
      </c>
      <c r="D11" s="477"/>
      <c r="E11" s="476" t="s">
        <v>107</v>
      </c>
      <c r="F11" s="476"/>
      <c r="G11" s="478">
        <v>16</v>
      </c>
      <c r="H11" s="478">
        <v>5</v>
      </c>
      <c r="I11" s="478">
        <v>26</v>
      </c>
      <c r="J11" s="477" t="s">
        <v>108</v>
      </c>
      <c r="K11" s="479" t="s">
        <v>1935</v>
      </c>
      <c r="L11" s="484" t="s">
        <v>1936</v>
      </c>
      <c r="M11" s="479">
        <v>33.15</v>
      </c>
      <c r="O11" s="74" t="str">
        <f>TEXT('Moors League'!D16,"000000")</f>
        <v>003651</v>
      </c>
      <c r="P11" s="73" t="str">
        <f t="shared" si="0"/>
        <v>X</v>
      </c>
      <c r="Q11" s="74" t="str">
        <f>TEXT('Moors League'!H16,"000000")</f>
        <v>003620</v>
      </c>
      <c r="R11" s="73" t="str">
        <f t="shared" si="1"/>
        <v>X</v>
      </c>
      <c r="S11" s="74" t="str">
        <f>TEXT('Moors League'!L16,"000000")</f>
        <v>003874</v>
      </c>
      <c r="T11" s="73" t="str">
        <f t="shared" si="2"/>
        <v>X</v>
      </c>
      <c r="U11" s="74" t="str">
        <f>TEXT('Moors League'!P16,"000000")</f>
        <v>004513</v>
      </c>
      <c r="V11" s="137" t="str">
        <f t="shared" si="3"/>
        <v>X</v>
      </c>
      <c r="W11" s="74" t="str">
        <f>TEXT('Moors League'!X16,"000000")</f>
        <v>003617</v>
      </c>
      <c r="X11" s="137" t="str">
        <f t="shared" si="4"/>
        <v>X</v>
      </c>
      <c r="Y11" s="74" t="str">
        <f>TEXT('Moors League'!AB16,"000000")</f>
        <v>004453</v>
      </c>
      <c r="Z11" s="137" t="str">
        <f t="shared" si="5"/>
        <v>X</v>
      </c>
    </row>
    <row r="12" spans="1:26" ht="21.75" customHeight="1" x14ac:dyDescent="0.25">
      <c r="A12" s="475">
        <v>9</v>
      </c>
      <c r="B12" s="476" t="s">
        <v>83</v>
      </c>
      <c r="C12" s="477" t="s">
        <v>99</v>
      </c>
      <c r="D12" s="477"/>
      <c r="E12" s="476" t="s">
        <v>85</v>
      </c>
      <c r="F12" s="476"/>
      <c r="G12" s="478">
        <v>9</v>
      </c>
      <c r="H12" s="478">
        <v>12</v>
      </c>
      <c r="I12" s="478">
        <v>23</v>
      </c>
      <c r="J12" s="477" t="s">
        <v>108</v>
      </c>
      <c r="K12" s="485" t="s">
        <v>946</v>
      </c>
      <c r="L12" s="484" t="s">
        <v>148</v>
      </c>
      <c r="M12" s="479">
        <v>31.89</v>
      </c>
      <c r="O12" s="74" t="str">
        <f>TEXT('Moors League'!D17,"000000")</f>
        <v>004187</v>
      </c>
      <c r="P12" s="73" t="str">
        <f t="shared" si="0"/>
        <v>X</v>
      </c>
      <c r="Q12" s="74" t="str">
        <f>TEXT('Moors League'!H17,"000000")</f>
        <v>003773</v>
      </c>
      <c r="R12" s="73" t="str">
        <f t="shared" si="1"/>
        <v>X</v>
      </c>
      <c r="S12" s="74" t="str">
        <f>TEXT('Moors League'!L17,"000000")</f>
        <v>003616</v>
      </c>
      <c r="T12" s="73" t="str">
        <f t="shared" si="2"/>
        <v>X</v>
      </c>
      <c r="U12" s="74" t="str">
        <f>TEXT('Moors League'!P17,"000000")</f>
        <v>003516</v>
      </c>
      <c r="V12" s="137" t="str">
        <f t="shared" si="3"/>
        <v>X</v>
      </c>
      <c r="W12" s="74" t="str">
        <f>TEXT('Moors League'!X17,"000000")</f>
        <v>003891</v>
      </c>
      <c r="X12" s="137" t="str">
        <f t="shared" si="4"/>
        <v>X</v>
      </c>
      <c r="Y12" s="74" t="str">
        <f>TEXT('Moors League'!AB17,"000000")</f>
        <v>004638</v>
      </c>
      <c r="Z12" s="137" t="str">
        <f t="shared" si="5"/>
        <v>X</v>
      </c>
    </row>
    <row r="13" spans="1:26" ht="21.75" customHeight="1" x14ac:dyDescent="0.25">
      <c r="A13" s="475">
        <v>10</v>
      </c>
      <c r="B13" s="476" t="s">
        <v>86</v>
      </c>
      <c r="C13" s="477" t="s">
        <v>99</v>
      </c>
      <c r="D13" s="477"/>
      <c r="E13" s="476" t="s">
        <v>85</v>
      </c>
      <c r="F13" s="476"/>
      <c r="G13" s="478">
        <v>16</v>
      </c>
      <c r="H13" s="478">
        <v>5</v>
      </c>
      <c r="I13" s="478">
        <v>26</v>
      </c>
      <c r="J13" s="477" t="s">
        <v>108</v>
      </c>
      <c r="K13" s="479" t="s">
        <v>1937</v>
      </c>
      <c r="L13" s="484" t="s">
        <v>1938</v>
      </c>
      <c r="M13" s="479">
        <v>30.16</v>
      </c>
      <c r="O13" s="74" t="str">
        <f>TEXT('Moors League'!D18,"000000")</f>
        <v>003249</v>
      </c>
      <c r="P13" s="73" t="str">
        <f t="shared" si="0"/>
        <v>X</v>
      </c>
      <c r="Q13" s="74" t="str">
        <f>TEXT('Moors League'!H18,"000000")</f>
        <v>003721</v>
      </c>
      <c r="R13" s="73" t="str">
        <f t="shared" si="1"/>
        <v>X</v>
      </c>
      <c r="S13" s="74" t="str">
        <f>TEXT('Moors League'!L18,"000000")</f>
        <v>003054</v>
      </c>
      <c r="T13" s="73" t="str">
        <f t="shared" si="2"/>
        <v>X</v>
      </c>
      <c r="U13" s="74" t="str">
        <f>TEXT('Moors League'!P18,"000000")</f>
        <v>003277</v>
      </c>
      <c r="V13" s="137" t="str">
        <f t="shared" si="3"/>
        <v>X</v>
      </c>
      <c r="W13" s="74" t="str">
        <f>TEXT('Moors League'!X18,"000000")</f>
        <v>003634</v>
      </c>
      <c r="X13" s="137" t="str">
        <f t="shared" si="4"/>
        <v>X</v>
      </c>
      <c r="Y13" s="74" t="str">
        <f>TEXT('Moors League'!AB18,"000000")</f>
        <v>003863</v>
      </c>
      <c r="Z13" s="137" t="str">
        <f t="shared" si="5"/>
        <v>X</v>
      </c>
    </row>
    <row r="14" spans="1:26" ht="21.75" customHeight="1" x14ac:dyDescent="0.25">
      <c r="A14" s="475">
        <v>11</v>
      </c>
      <c r="B14" s="476" t="s">
        <v>83</v>
      </c>
      <c r="C14" s="477" t="s">
        <v>84</v>
      </c>
      <c r="D14" s="477" t="s">
        <v>146</v>
      </c>
      <c r="E14" s="476" t="s">
        <v>101</v>
      </c>
      <c r="F14" s="476"/>
      <c r="G14" s="478">
        <v>5</v>
      </c>
      <c r="H14" s="478">
        <v>10</v>
      </c>
      <c r="I14" s="478">
        <v>24</v>
      </c>
      <c r="J14" s="477" t="s">
        <v>108</v>
      </c>
      <c r="K14" s="479" t="s">
        <v>1939</v>
      </c>
      <c r="L14" s="484"/>
      <c r="M14" s="479" t="s">
        <v>1940</v>
      </c>
      <c r="O14" s="74" t="str">
        <f>TEXT('Moors League'!D19,"000000")</f>
        <v>024136</v>
      </c>
      <c r="P14" s="73" t="str">
        <f t="shared" si="0"/>
        <v>X</v>
      </c>
      <c r="Q14" s="74" t="str">
        <f>TEXT('Moors League'!H19,"000000")</f>
        <v>022230</v>
      </c>
      <c r="R14" s="73" t="str">
        <f t="shared" si="1"/>
        <v>X</v>
      </c>
      <c r="S14" s="74" t="str">
        <f>TEXT('Moors League'!L19,"000000")</f>
        <v>021222</v>
      </c>
      <c r="T14" s="73" t="str">
        <f t="shared" si="2"/>
        <v>X</v>
      </c>
      <c r="U14" s="74" t="str">
        <f>TEXT('Moors League'!P19,"000000")</f>
        <v>021209</v>
      </c>
      <c r="V14" s="137" t="str">
        <f t="shared" si="3"/>
        <v>X</v>
      </c>
      <c r="W14" s="74" t="str">
        <f>TEXT('Moors League'!X19,"000000")</f>
        <v>024076</v>
      </c>
      <c r="X14" s="137" t="str">
        <f t="shared" si="4"/>
        <v>X</v>
      </c>
      <c r="Y14" s="74" t="str">
        <f>TEXT('Moors League'!AB19,"000000")</f>
        <v>DNS</v>
      </c>
      <c r="Z14" s="137" t="str">
        <f t="shared" si="5"/>
        <v>X</v>
      </c>
    </row>
    <row r="15" spans="1:26" ht="21.75" customHeight="1" x14ac:dyDescent="0.25">
      <c r="A15" s="475">
        <v>12</v>
      </c>
      <c r="B15" s="476" t="s">
        <v>86</v>
      </c>
      <c r="C15" s="477" t="s">
        <v>84</v>
      </c>
      <c r="D15" s="477" t="s">
        <v>146</v>
      </c>
      <c r="E15" s="476" t="s">
        <v>101</v>
      </c>
      <c r="F15" s="476"/>
      <c r="G15" s="478">
        <v>3</v>
      </c>
      <c r="H15" s="478">
        <v>6</v>
      </c>
      <c r="I15" s="478">
        <v>23</v>
      </c>
      <c r="J15" s="477" t="s">
        <v>108</v>
      </c>
      <c r="K15" s="480" t="s">
        <v>864</v>
      </c>
      <c r="L15" s="484"/>
      <c r="M15" s="480" t="s">
        <v>1941</v>
      </c>
      <c r="O15" s="74" t="str">
        <f>TEXT('Moors League'!D20,"000000")</f>
        <v>022573</v>
      </c>
      <c r="P15" s="73" t="str">
        <f t="shared" si="0"/>
        <v>X</v>
      </c>
      <c r="Q15" s="74" t="str">
        <f>TEXT('Moors League'!H20,"000000")</f>
        <v>015702</v>
      </c>
      <c r="R15" s="73" t="str">
        <f t="shared" si="1"/>
        <v>X</v>
      </c>
      <c r="S15" s="74" t="str">
        <f>TEXT('Moors League'!L20,"000000")</f>
        <v>020170</v>
      </c>
      <c r="T15" s="73" t="str">
        <f t="shared" si="2"/>
        <v>X</v>
      </c>
      <c r="U15" s="74" t="str">
        <f>TEXT('Moors League'!P20,"000000")</f>
        <v>015557</v>
      </c>
      <c r="V15" s="137" t="str">
        <f t="shared" si="3"/>
        <v>X</v>
      </c>
      <c r="W15" s="74" t="str">
        <f>TEXT('Moors League'!X20,"000000")</f>
        <v>022090</v>
      </c>
      <c r="X15" s="137" t="str">
        <f t="shared" si="4"/>
        <v>X</v>
      </c>
      <c r="Y15" s="74" t="str">
        <f>TEXT('Moors League'!AB20,"000000")</f>
        <v>021766</v>
      </c>
      <c r="Z15" s="137" t="str">
        <f t="shared" si="5"/>
        <v>X</v>
      </c>
    </row>
    <row r="16" spans="1:26" ht="21.75" customHeight="1" x14ac:dyDescent="0.25">
      <c r="A16" s="481">
        <v>13</v>
      </c>
      <c r="B16" s="482" t="s">
        <v>83</v>
      </c>
      <c r="C16" s="483" t="s">
        <v>87</v>
      </c>
      <c r="D16" s="477" t="s">
        <v>146</v>
      </c>
      <c r="E16" s="482" t="s">
        <v>103</v>
      </c>
      <c r="F16" s="482"/>
      <c r="G16" s="478">
        <v>18</v>
      </c>
      <c r="H16" s="478">
        <v>6</v>
      </c>
      <c r="I16" s="478">
        <v>22</v>
      </c>
      <c r="J16" s="477" t="s">
        <v>108</v>
      </c>
      <c r="K16" s="480" t="s">
        <v>866</v>
      </c>
      <c r="L16" s="484"/>
      <c r="M16" s="480" t="s">
        <v>1942</v>
      </c>
      <c r="O16" s="74" t="str">
        <f>TEXT('Moors League'!D21,"000000")</f>
        <v>DSQ</v>
      </c>
      <c r="P16" s="73" t="str">
        <f t="shared" si="0"/>
        <v>X</v>
      </c>
      <c r="Q16" s="74" t="str">
        <f>TEXT('Moors League'!H21,"000000")</f>
        <v>021852</v>
      </c>
      <c r="R16" s="73" t="str">
        <f t="shared" si="1"/>
        <v>X</v>
      </c>
      <c r="S16" s="74" t="str">
        <f>TEXT('Moors League'!L21,"000000")</f>
        <v>022335</v>
      </c>
      <c r="T16" s="73" t="str">
        <f t="shared" si="2"/>
        <v>X</v>
      </c>
      <c r="U16" s="74" t="str">
        <f>TEXT('Moors League'!P21,"000000")</f>
        <v>023049</v>
      </c>
      <c r="V16" s="137" t="str">
        <f t="shared" si="3"/>
        <v>X</v>
      </c>
      <c r="W16" s="74" t="str">
        <f>TEXT('Moors League'!X21,"000000")</f>
        <v>024959</v>
      </c>
      <c r="X16" s="137" t="str">
        <f t="shared" si="4"/>
        <v>X</v>
      </c>
      <c r="Y16" s="74" t="str">
        <f>TEXT('Moors League'!AB21,"000000")</f>
        <v>030175</v>
      </c>
      <c r="Z16" s="137" t="str">
        <f t="shared" si="5"/>
        <v>X</v>
      </c>
    </row>
    <row r="17" spans="1:26" ht="21.75" customHeight="1" x14ac:dyDescent="0.25">
      <c r="A17" s="475">
        <v>14</v>
      </c>
      <c r="B17" s="476" t="s">
        <v>86</v>
      </c>
      <c r="C17" s="477" t="s">
        <v>87</v>
      </c>
      <c r="D17" s="477" t="s">
        <v>146</v>
      </c>
      <c r="E17" s="476" t="s">
        <v>103</v>
      </c>
      <c r="F17" s="476"/>
      <c r="G17" s="478">
        <v>5</v>
      </c>
      <c r="H17" s="478">
        <v>10</v>
      </c>
      <c r="I17" s="478">
        <v>24</v>
      </c>
      <c r="J17" s="477" t="s">
        <v>108</v>
      </c>
      <c r="K17" s="479" t="s">
        <v>1943</v>
      </c>
      <c r="L17" s="484"/>
      <c r="M17" s="479" t="s">
        <v>1944</v>
      </c>
      <c r="O17" s="74" t="str">
        <f>TEXT('Moors League'!D22,"000000")</f>
        <v>021826</v>
      </c>
      <c r="P17" s="73" t="str">
        <f t="shared" si="0"/>
        <v>X</v>
      </c>
      <c r="Q17" s="74" t="str">
        <f>TEXT('Moors League'!H22,"000000")</f>
        <v>DSQ</v>
      </c>
      <c r="R17" s="73" t="str">
        <f t="shared" si="1"/>
        <v>X</v>
      </c>
      <c r="S17" s="74" t="str">
        <f>TEXT('Moors League'!L22,"000000")</f>
        <v>021625</v>
      </c>
      <c r="T17" s="73" t="str">
        <f t="shared" si="2"/>
        <v>X</v>
      </c>
      <c r="U17" s="74" t="str">
        <f>TEXT('Moors League'!P22,"000000")</f>
        <v>024500</v>
      </c>
      <c r="V17" s="137" t="str">
        <f t="shared" si="3"/>
        <v>X</v>
      </c>
      <c r="W17" s="74" t="str">
        <f>TEXT('Moors League'!X22,"000000")</f>
        <v>DSQ</v>
      </c>
      <c r="X17" s="137" t="str">
        <f t="shared" si="4"/>
        <v>X</v>
      </c>
      <c r="Y17" s="74" t="str">
        <f>TEXT('Moors League'!AB22,"000000")</f>
        <v>022960</v>
      </c>
      <c r="Z17" s="137" t="str">
        <f t="shared" si="5"/>
        <v>X</v>
      </c>
    </row>
    <row r="18" spans="1:26" ht="21.75" customHeight="1" x14ac:dyDescent="0.25">
      <c r="A18" s="475">
        <v>15</v>
      </c>
      <c r="B18" s="476" t="s">
        <v>83</v>
      </c>
      <c r="C18" s="477" t="s">
        <v>99</v>
      </c>
      <c r="D18" s="477"/>
      <c r="E18" s="476" t="s">
        <v>92</v>
      </c>
      <c r="F18" s="476"/>
      <c r="G18" s="478">
        <v>11</v>
      </c>
      <c r="H18" s="478">
        <v>1</v>
      </c>
      <c r="I18" s="478">
        <v>25</v>
      </c>
      <c r="J18" s="477" t="s">
        <v>108</v>
      </c>
      <c r="K18" s="479" t="s">
        <v>1945</v>
      </c>
      <c r="L18" s="484" t="s">
        <v>1946</v>
      </c>
      <c r="M18" s="479">
        <v>31.29</v>
      </c>
      <c r="O18" s="74" t="str">
        <f>TEXT('Moors League'!D23,"000000")</f>
        <v>004296</v>
      </c>
      <c r="P18" s="73" t="str">
        <f t="shared" si="0"/>
        <v>X</v>
      </c>
      <c r="Q18" s="74" t="str">
        <f>TEXT('Moors League'!H23,"000000")</f>
        <v>004120</v>
      </c>
      <c r="R18" s="73" t="str">
        <f t="shared" si="1"/>
        <v>X</v>
      </c>
      <c r="S18" s="74" t="str">
        <f>TEXT('Moors League'!L23,"000000")</f>
        <v>003904</v>
      </c>
      <c r="T18" s="73" t="str">
        <f t="shared" si="2"/>
        <v>X</v>
      </c>
      <c r="U18" s="74" t="str">
        <f>TEXT('Moors League'!P23,"000000")</f>
        <v>004027</v>
      </c>
      <c r="V18" s="137" t="str">
        <f t="shared" si="3"/>
        <v>X</v>
      </c>
      <c r="W18" s="74" t="str">
        <f>TEXT('Moors League'!X23,"000000")</f>
        <v>004700</v>
      </c>
      <c r="X18" s="137" t="str">
        <f t="shared" si="4"/>
        <v>X</v>
      </c>
      <c r="Y18" s="74" t="str">
        <f>TEXT('Moors League'!AB23,"000000")</f>
        <v>004623</v>
      </c>
      <c r="Z18" s="137" t="str">
        <f t="shared" si="5"/>
        <v>X</v>
      </c>
    </row>
    <row r="19" spans="1:26" ht="21.75" customHeight="1" x14ac:dyDescent="0.25">
      <c r="A19" s="475">
        <v>16</v>
      </c>
      <c r="B19" s="476" t="s">
        <v>86</v>
      </c>
      <c r="C19" s="477" t="s">
        <v>99</v>
      </c>
      <c r="D19" s="477"/>
      <c r="E19" s="476" t="s">
        <v>92</v>
      </c>
      <c r="F19" s="476"/>
      <c r="G19" s="478">
        <v>29</v>
      </c>
      <c r="H19" s="478">
        <v>6</v>
      </c>
      <c r="I19" s="478">
        <v>2</v>
      </c>
      <c r="J19" s="477" t="s">
        <v>96</v>
      </c>
      <c r="K19" s="480" t="s">
        <v>868</v>
      </c>
      <c r="L19" s="484" t="s">
        <v>104</v>
      </c>
      <c r="M19" s="480">
        <v>34</v>
      </c>
      <c r="O19" s="74" t="str">
        <f>TEXT('Moors League'!D24,"000000")</f>
        <v>003713</v>
      </c>
      <c r="P19" s="73" t="str">
        <f t="shared" si="0"/>
        <v>X</v>
      </c>
      <c r="Q19" s="74" t="str">
        <f>TEXT('Moors League'!H24,"000000")</f>
        <v>004012</v>
      </c>
      <c r="R19" s="73" t="str">
        <f t="shared" si="1"/>
        <v>X</v>
      </c>
      <c r="S19" s="74" t="str">
        <f>TEXT('Moors League'!L24,"000000")</f>
        <v>004172</v>
      </c>
      <c r="T19" s="73" t="str">
        <f t="shared" si="2"/>
        <v>X</v>
      </c>
      <c r="U19" s="74" t="str">
        <f>TEXT('Moors League'!P24,"000000")</f>
        <v>004380</v>
      </c>
      <c r="V19" s="137" t="str">
        <f t="shared" si="3"/>
        <v>X</v>
      </c>
      <c r="W19" s="74" t="str">
        <f>TEXT('Moors League'!X24,"000000")</f>
        <v>004323</v>
      </c>
      <c r="X19" s="137" t="str">
        <f t="shared" si="4"/>
        <v>X</v>
      </c>
      <c r="Y19" s="74" t="str">
        <f>TEXT('Moors League'!AB24,"000000")</f>
        <v>005678</v>
      </c>
      <c r="Z19" s="137" t="str">
        <f t="shared" si="5"/>
        <v>X</v>
      </c>
    </row>
    <row r="20" spans="1:26" ht="21.75" customHeight="1" x14ac:dyDescent="0.25">
      <c r="A20" s="475">
        <v>17</v>
      </c>
      <c r="B20" s="476" t="s">
        <v>83</v>
      </c>
      <c r="C20" s="477" t="s">
        <v>94</v>
      </c>
      <c r="D20" s="477"/>
      <c r="E20" s="476" t="s">
        <v>85</v>
      </c>
      <c r="F20" s="476"/>
      <c r="G20" s="478">
        <v>28</v>
      </c>
      <c r="H20" s="478">
        <v>9</v>
      </c>
      <c r="I20" s="478">
        <v>24</v>
      </c>
      <c r="J20" s="477" t="s">
        <v>178</v>
      </c>
      <c r="K20" s="479" t="s">
        <v>1933</v>
      </c>
      <c r="L20" s="484" t="s">
        <v>1934</v>
      </c>
      <c r="M20" s="479">
        <v>36.01</v>
      </c>
      <c r="O20" s="74" t="str">
        <f>TEXT('Moors League'!D25,"000000")</f>
        <v>DSQ</v>
      </c>
      <c r="P20" s="73" t="str">
        <f t="shared" si="0"/>
        <v>X</v>
      </c>
      <c r="Q20" s="74" t="str">
        <f>TEXT('Moors League'!H25,"000000")</f>
        <v>004874</v>
      </c>
      <c r="R20" s="73" t="str">
        <f t="shared" si="1"/>
        <v>X</v>
      </c>
      <c r="S20" s="74" t="str">
        <f>TEXT('Moors League'!L25,"000000")</f>
        <v>005514</v>
      </c>
      <c r="T20" s="73" t="str">
        <f t="shared" si="2"/>
        <v>X</v>
      </c>
      <c r="U20" s="74" t="str">
        <f>TEXT('Moors League'!P25,"000000")</f>
        <v>004671</v>
      </c>
      <c r="V20" s="137" t="str">
        <f t="shared" si="3"/>
        <v>X</v>
      </c>
      <c r="W20" s="74" t="str">
        <f>TEXT('Moors League'!X25,"000000")</f>
        <v>004626</v>
      </c>
      <c r="X20" s="137" t="str">
        <f t="shared" si="4"/>
        <v>X</v>
      </c>
      <c r="Y20" s="74" t="str">
        <f>TEXT('Moors League'!AB25,"000000")</f>
        <v>005319</v>
      </c>
      <c r="Z20" s="137" t="str">
        <f t="shared" si="5"/>
        <v>X</v>
      </c>
    </row>
    <row r="21" spans="1:26" ht="21.75" customHeight="1" x14ac:dyDescent="0.25">
      <c r="A21" s="475">
        <v>18</v>
      </c>
      <c r="B21" s="476" t="s">
        <v>86</v>
      </c>
      <c r="C21" s="477" t="s">
        <v>94</v>
      </c>
      <c r="D21" s="477"/>
      <c r="E21" s="476" t="s">
        <v>85</v>
      </c>
      <c r="F21" s="476"/>
      <c r="G21" s="478">
        <v>22</v>
      </c>
      <c r="H21" s="478">
        <v>3</v>
      </c>
      <c r="I21" s="478">
        <v>25</v>
      </c>
      <c r="J21" s="477" t="s">
        <v>6</v>
      </c>
      <c r="K21" s="479" t="s">
        <v>1947</v>
      </c>
      <c r="L21" s="484" t="s">
        <v>1948</v>
      </c>
      <c r="M21" s="479">
        <v>40.22</v>
      </c>
      <c r="O21" s="74" t="str">
        <f>TEXT('Moors League'!D26,"000000")</f>
        <v>004524</v>
      </c>
      <c r="P21" s="73" t="str">
        <f t="shared" si="0"/>
        <v>X</v>
      </c>
      <c r="Q21" s="74" t="str">
        <f>TEXT('Moors League'!H26,"000000")</f>
        <v>004256</v>
      </c>
      <c r="R21" s="73" t="str">
        <f t="shared" si="1"/>
        <v>X</v>
      </c>
      <c r="S21" s="74" t="str">
        <f>TEXT('Moors League'!L26,"000000")</f>
        <v>004490</v>
      </c>
      <c r="T21" s="73" t="str">
        <f t="shared" si="2"/>
        <v>X</v>
      </c>
      <c r="U21" s="74" t="str">
        <f>TEXT('Moors League'!P26,"000000")</f>
        <v>DSQ</v>
      </c>
      <c r="V21" s="137" t="str">
        <f t="shared" si="3"/>
        <v>X</v>
      </c>
      <c r="W21" s="74" t="str">
        <f>TEXT('Moors League'!X26,"000000")</f>
        <v>004318</v>
      </c>
      <c r="X21" s="137" t="str">
        <f t="shared" si="4"/>
        <v>X</v>
      </c>
      <c r="Y21" s="74" t="str">
        <f>TEXT('Moors League'!AB26,"000000")</f>
        <v>004028</v>
      </c>
      <c r="Z21" s="137" t="str">
        <f t="shared" si="5"/>
        <v>X</v>
      </c>
    </row>
    <row r="22" spans="1:26" ht="21.75" customHeight="1" x14ac:dyDescent="0.25">
      <c r="A22" s="475">
        <v>19</v>
      </c>
      <c r="B22" s="476" t="s">
        <v>83</v>
      </c>
      <c r="C22" s="477" t="s">
        <v>91</v>
      </c>
      <c r="D22" s="477"/>
      <c r="E22" s="476" t="s">
        <v>88</v>
      </c>
      <c r="F22" s="476"/>
      <c r="G22" s="478">
        <v>25</v>
      </c>
      <c r="H22" s="478">
        <v>1</v>
      </c>
      <c r="I22" s="478">
        <v>25</v>
      </c>
      <c r="J22" s="477" t="s">
        <v>106</v>
      </c>
      <c r="K22" s="479" t="s">
        <v>1949</v>
      </c>
      <c r="L22" s="484" t="s">
        <v>148</v>
      </c>
      <c r="M22" s="479">
        <v>30.2</v>
      </c>
      <c r="O22" s="74" t="str">
        <f>TEXT('Moors League'!D27,"000000")</f>
        <v>003716</v>
      </c>
      <c r="P22" s="73" t="str">
        <f t="shared" si="0"/>
        <v>X</v>
      </c>
      <c r="Q22" s="74" t="str">
        <f>TEXT('Moors League'!H27,"000000")</f>
        <v>003339</v>
      </c>
      <c r="R22" s="73" t="str">
        <f t="shared" si="1"/>
        <v>X</v>
      </c>
      <c r="S22" s="74" t="str">
        <f>TEXT('Moors League'!L27,"000000")</f>
        <v>003142</v>
      </c>
      <c r="T22" s="73" t="str">
        <f t="shared" si="2"/>
        <v>X</v>
      </c>
      <c r="U22" s="74" t="str">
        <f>TEXT('Moors League'!P27,"000000")</f>
        <v>003210</v>
      </c>
      <c r="V22" s="137" t="str">
        <f t="shared" si="3"/>
        <v>X</v>
      </c>
      <c r="W22" s="74" t="str">
        <f>TEXT('Moors League'!X27,"000000")</f>
        <v>004250</v>
      </c>
      <c r="X22" s="137" t="str">
        <f t="shared" si="4"/>
        <v>X</v>
      </c>
      <c r="Y22" s="74" t="str">
        <f>TEXT('Moors League'!AB27,"000000")</f>
        <v>003483</v>
      </c>
      <c r="Z22" s="137" t="str">
        <f t="shared" si="5"/>
        <v>X</v>
      </c>
    </row>
    <row r="23" spans="1:26" ht="21.75" customHeight="1" x14ac:dyDescent="0.25">
      <c r="A23" s="475">
        <v>20</v>
      </c>
      <c r="B23" s="476" t="s">
        <v>86</v>
      </c>
      <c r="C23" s="477" t="s">
        <v>91</v>
      </c>
      <c r="D23" s="477"/>
      <c r="E23" s="476" t="s">
        <v>88</v>
      </c>
      <c r="F23" s="476"/>
      <c r="G23" s="478">
        <v>22</v>
      </c>
      <c r="H23" s="478">
        <v>3</v>
      </c>
      <c r="I23" s="478">
        <v>25</v>
      </c>
      <c r="J23" s="477" t="s">
        <v>178</v>
      </c>
      <c r="K23" s="480" t="s">
        <v>871</v>
      </c>
      <c r="L23" s="484" t="s">
        <v>1950</v>
      </c>
      <c r="M23" s="480">
        <v>27.39</v>
      </c>
      <c r="O23" s="74" t="str">
        <f>TEXT('Moors League'!D28,"000000")</f>
        <v>003286</v>
      </c>
      <c r="P23" s="73" t="str">
        <f t="shared" si="0"/>
        <v>X</v>
      </c>
      <c r="Q23" s="74" t="str">
        <f>TEXT('Moors League'!H28,"000000")</f>
        <v>DSQ</v>
      </c>
      <c r="R23" s="73" t="str">
        <f t="shared" si="1"/>
        <v>X</v>
      </c>
      <c r="S23" s="74" t="str">
        <f>TEXT('Moors League'!L28,"000000")</f>
        <v>002965</v>
      </c>
      <c r="T23" s="73" t="str">
        <f t="shared" si="2"/>
        <v>X</v>
      </c>
      <c r="U23" s="74" t="str">
        <f>TEXT('Moors League'!P28,"000000")</f>
        <v>002793</v>
      </c>
      <c r="V23" s="137" t="str">
        <f t="shared" si="3"/>
        <v>X</v>
      </c>
      <c r="W23" s="74" t="str">
        <f>TEXT('Moors League'!X28,"000000")</f>
        <v>003521</v>
      </c>
      <c r="X23" s="137" t="str">
        <f t="shared" si="4"/>
        <v>X</v>
      </c>
      <c r="Y23" s="74" t="str">
        <f>TEXT('Moors League'!AB28,"000000")</f>
        <v>002987</v>
      </c>
      <c r="Z23" s="137" t="str">
        <f t="shared" si="5"/>
        <v>X</v>
      </c>
    </row>
    <row r="24" spans="1:26" ht="21.75" customHeight="1" x14ac:dyDescent="0.25">
      <c r="A24" s="475">
        <v>21</v>
      </c>
      <c r="B24" s="476" t="s">
        <v>83</v>
      </c>
      <c r="C24" s="477" t="s">
        <v>87</v>
      </c>
      <c r="D24" s="477"/>
      <c r="E24" s="476" t="s">
        <v>107</v>
      </c>
      <c r="F24" s="476"/>
      <c r="G24" s="478">
        <v>4</v>
      </c>
      <c r="H24" s="478">
        <v>7</v>
      </c>
      <c r="I24" s="478">
        <v>9</v>
      </c>
      <c r="J24" s="477" t="s">
        <v>89</v>
      </c>
      <c r="K24" s="480" t="s">
        <v>872</v>
      </c>
      <c r="L24" s="484" t="s">
        <v>100</v>
      </c>
      <c r="M24" s="480">
        <v>29.73</v>
      </c>
      <c r="O24" s="74" t="str">
        <f>TEXT('Moors League'!D29,"000000")</f>
        <v>003746</v>
      </c>
      <c r="P24" s="73" t="str">
        <f t="shared" si="0"/>
        <v>X</v>
      </c>
      <c r="Q24" s="74" t="str">
        <f>TEXT('Moors League'!H29,"000000")</f>
        <v>003364</v>
      </c>
      <c r="R24" s="73" t="str">
        <f t="shared" si="1"/>
        <v>X</v>
      </c>
      <c r="S24" s="74" t="str">
        <f>TEXT('Moors League'!L29,"000000")</f>
        <v>003449</v>
      </c>
      <c r="T24" s="73" t="str">
        <f t="shared" si="2"/>
        <v>X</v>
      </c>
      <c r="U24" s="74" t="str">
        <f>TEXT('Moors League'!P29,"000000")</f>
        <v>003718</v>
      </c>
      <c r="V24" s="137" t="str">
        <f t="shared" si="3"/>
        <v>X</v>
      </c>
      <c r="W24" s="74" t="str">
        <f>TEXT('Moors League'!X29,"000000")</f>
        <v>003840</v>
      </c>
      <c r="X24" s="137" t="str">
        <f t="shared" si="4"/>
        <v>X</v>
      </c>
      <c r="Y24" s="74" t="str">
        <f>TEXT('Moors League'!AB29,"000000")</f>
        <v>005070</v>
      </c>
      <c r="Z24" s="137" t="str">
        <f t="shared" si="5"/>
        <v>X</v>
      </c>
    </row>
    <row r="25" spans="1:26" ht="21.75" customHeight="1" x14ac:dyDescent="0.25">
      <c r="A25" s="475">
        <v>22</v>
      </c>
      <c r="B25" s="476" t="s">
        <v>86</v>
      </c>
      <c r="C25" s="477" t="s">
        <v>87</v>
      </c>
      <c r="D25" s="477"/>
      <c r="E25" s="476" t="s">
        <v>107</v>
      </c>
      <c r="F25" s="476"/>
      <c r="G25" s="478">
        <v>13</v>
      </c>
      <c r="H25" s="478">
        <v>6</v>
      </c>
      <c r="I25" s="478">
        <v>26</v>
      </c>
      <c r="J25" s="477" t="s">
        <v>1746</v>
      </c>
      <c r="K25" s="479" t="s">
        <v>1951</v>
      </c>
      <c r="L25" s="484" t="s">
        <v>1952</v>
      </c>
      <c r="M25" s="480">
        <v>28.26</v>
      </c>
      <c r="O25" s="74" t="str">
        <f>TEXT('Moors League'!D30,"000000")</f>
        <v>003060</v>
      </c>
      <c r="P25" s="73" t="str">
        <f t="shared" si="0"/>
        <v>X</v>
      </c>
      <c r="Q25" s="74" t="str">
        <f>TEXT('Moors League'!H30,"000000")</f>
        <v>003186</v>
      </c>
      <c r="R25" s="73" t="str">
        <f t="shared" si="1"/>
        <v>X</v>
      </c>
      <c r="S25" s="74" t="str">
        <f>TEXT('Moors League'!L30,"000000")</f>
        <v>003335</v>
      </c>
      <c r="T25" s="73" t="str">
        <f t="shared" si="2"/>
        <v>X</v>
      </c>
      <c r="U25" s="74" t="str">
        <f>TEXT('Moors League'!P30,"000000")</f>
        <v>002816</v>
      </c>
      <c r="V25" s="137" t="str">
        <f t="shared" si="3"/>
        <v>RECORD</v>
      </c>
      <c r="W25" s="74" t="str">
        <f>TEXT('Moors League'!X30,"000000")</f>
        <v>003846</v>
      </c>
      <c r="X25" s="137" t="str">
        <f t="shared" si="4"/>
        <v>X</v>
      </c>
      <c r="Y25" s="74" t="str">
        <f>TEXT('Moors League'!AB30,"000000")</f>
        <v>DSQ</v>
      </c>
      <c r="Z25" s="137" t="str">
        <f t="shared" si="5"/>
        <v>X</v>
      </c>
    </row>
    <row r="26" spans="1:26" ht="21.75" customHeight="1" x14ac:dyDescent="0.25">
      <c r="A26" s="475">
        <v>23</v>
      </c>
      <c r="B26" s="476" t="s">
        <v>83</v>
      </c>
      <c r="C26" s="477" t="s">
        <v>84</v>
      </c>
      <c r="D26" s="477"/>
      <c r="E26" s="476" t="s">
        <v>92</v>
      </c>
      <c r="F26" s="476"/>
      <c r="G26" s="478">
        <v>11</v>
      </c>
      <c r="H26" s="478">
        <v>1</v>
      </c>
      <c r="I26" s="478">
        <v>25</v>
      </c>
      <c r="J26" s="477" t="s">
        <v>106</v>
      </c>
      <c r="K26" s="479" t="s">
        <v>1953</v>
      </c>
      <c r="L26" s="484" t="s">
        <v>1954</v>
      </c>
      <c r="M26" s="479">
        <v>33.9</v>
      </c>
      <c r="O26" s="74" t="str">
        <f>TEXT('Moors League'!D31,"000000")</f>
        <v>004452</v>
      </c>
      <c r="P26" s="73" t="str">
        <f t="shared" si="0"/>
        <v>X</v>
      </c>
      <c r="Q26" s="74" t="str">
        <f>TEXT('Moors League'!H31,"000000")</f>
        <v>003760</v>
      </c>
      <c r="R26" s="73" t="str">
        <f t="shared" si="1"/>
        <v>X</v>
      </c>
      <c r="S26" s="74" t="str">
        <f>TEXT('Moors League'!L31,"000000")</f>
        <v>003763</v>
      </c>
      <c r="T26" s="73" t="str">
        <f t="shared" si="2"/>
        <v>X</v>
      </c>
      <c r="U26" s="74" t="str">
        <f>TEXT('Moors League'!P31,"000000")</f>
        <v>003837</v>
      </c>
      <c r="V26" s="137" t="str">
        <f t="shared" si="3"/>
        <v>X</v>
      </c>
      <c r="W26" s="74" t="str">
        <f>TEXT('Moors League'!X31,"000000")</f>
        <v>004209</v>
      </c>
      <c r="X26" s="137" t="str">
        <f t="shared" si="4"/>
        <v>X</v>
      </c>
      <c r="Y26" s="74" t="str">
        <f>TEXT('Moors League'!AB31,"000000")</f>
        <v>004157</v>
      </c>
      <c r="Z26" s="137" t="str">
        <f t="shared" si="5"/>
        <v>X</v>
      </c>
    </row>
    <row r="27" spans="1:26" ht="21.75" customHeight="1" x14ac:dyDescent="0.25">
      <c r="A27" s="475">
        <v>24</v>
      </c>
      <c r="B27" s="476" t="s">
        <v>86</v>
      </c>
      <c r="C27" s="477" t="s">
        <v>84</v>
      </c>
      <c r="D27" s="477"/>
      <c r="E27" s="476" t="s">
        <v>92</v>
      </c>
      <c r="F27" s="476"/>
      <c r="G27" s="478">
        <v>3</v>
      </c>
      <c r="H27" s="478">
        <v>6</v>
      </c>
      <c r="I27" s="478">
        <v>23</v>
      </c>
      <c r="J27" s="477" t="s">
        <v>108</v>
      </c>
      <c r="K27" s="480" t="s">
        <v>873</v>
      </c>
      <c r="L27" s="484" t="s">
        <v>126</v>
      </c>
      <c r="M27" s="480">
        <v>30.52</v>
      </c>
      <c r="O27" s="74" t="str">
        <f>TEXT('Moors League'!D32,"000000")</f>
        <v>004068</v>
      </c>
      <c r="P27" s="73" t="str">
        <f t="shared" si="0"/>
        <v>X</v>
      </c>
      <c r="Q27" s="74" t="str">
        <f>TEXT('Moors League'!H32,"000000")</f>
        <v>003206</v>
      </c>
      <c r="R27" s="73" t="str">
        <f t="shared" si="1"/>
        <v>X</v>
      </c>
      <c r="S27" s="74" t="str">
        <f>TEXT('Moors League'!L32,"000000")</f>
        <v>003175</v>
      </c>
      <c r="T27" s="73" t="str">
        <f t="shared" si="2"/>
        <v>X</v>
      </c>
      <c r="U27" s="74" t="str">
        <f>TEXT('Moors League'!P32,"000000")</f>
        <v>003389</v>
      </c>
      <c r="V27" s="137" t="str">
        <f t="shared" si="3"/>
        <v>X</v>
      </c>
      <c r="W27" s="74" t="str">
        <f>TEXT('Moors League'!X32,"000000")</f>
        <v>003247</v>
      </c>
      <c r="X27" s="137" t="str">
        <f t="shared" si="4"/>
        <v>X</v>
      </c>
      <c r="Y27" s="74" t="str">
        <f>TEXT('Moors League'!AB32,"000000")</f>
        <v>003952</v>
      </c>
      <c r="Z27" s="137" t="str">
        <f t="shared" si="5"/>
        <v>X</v>
      </c>
    </row>
    <row r="28" spans="1:26" ht="21.75" customHeight="1" x14ac:dyDescent="0.25">
      <c r="A28" s="475">
        <v>25</v>
      </c>
      <c r="B28" s="476" t="s">
        <v>83</v>
      </c>
      <c r="C28" s="477" t="s">
        <v>99</v>
      </c>
      <c r="D28" s="477" t="s">
        <v>146</v>
      </c>
      <c r="E28" s="476" t="s">
        <v>101</v>
      </c>
      <c r="F28" s="476"/>
      <c r="G28" s="478">
        <v>25</v>
      </c>
      <c r="H28" s="478">
        <v>1</v>
      </c>
      <c r="I28" s="478">
        <v>25</v>
      </c>
      <c r="J28" s="477" t="s">
        <v>108</v>
      </c>
      <c r="K28" s="479" t="s">
        <v>947</v>
      </c>
      <c r="L28" s="486"/>
      <c r="M28" s="479" t="s">
        <v>1955</v>
      </c>
      <c r="O28" s="74" t="str">
        <f>TEXT('Moors League'!D33,"000000")</f>
        <v>024619</v>
      </c>
      <c r="P28" s="73" t="str">
        <f t="shared" si="0"/>
        <v>X</v>
      </c>
      <c r="Q28" s="74" t="str">
        <f>TEXT('Moors League'!H33,"000000")</f>
        <v>022685</v>
      </c>
      <c r="R28" s="73" t="str">
        <f t="shared" si="1"/>
        <v>X</v>
      </c>
      <c r="S28" s="74" t="str">
        <f>TEXT('Moors League'!L33,"000000")</f>
        <v>022502</v>
      </c>
      <c r="T28" s="73" t="str">
        <f t="shared" si="2"/>
        <v>X</v>
      </c>
      <c r="U28" s="74" t="str">
        <f>TEXT('Moors League'!P33,"000000")</f>
        <v>024574</v>
      </c>
      <c r="V28" s="137" t="str">
        <f t="shared" si="3"/>
        <v>X</v>
      </c>
      <c r="W28" s="74" t="str">
        <f>TEXT('Moors League'!X33,"000000")</f>
        <v>025864</v>
      </c>
      <c r="X28" s="137" t="str">
        <f t="shared" si="4"/>
        <v>X</v>
      </c>
      <c r="Y28" s="74" t="str">
        <f>TEXT('Moors League'!AB33,"000000")</f>
        <v>025359</v>
      </c>
      <c r="Z28" s="137" t="str">
        <f t="shared" si="5"/>
        <v>X</v>
      </c>
    </row>
    <row r="29" spans="1:26" ht="21.75" customHeight="1" x14ac:dyDescent="0.25">
      <c r="A29" s="475">
        <v>26</v>
      </c>
      <c r="B29" s="476" t="s">
        <v>86</v>
      </c>
      <c r="C29" s="477" t="s">
        <v>99</v>
      </c>
      <c r="D29" s="477" t="s">
        <v>146</v>
      </c>
      <c r="E29" s="476" t="s">
        <v>101</v>
      </c>
      <c r="F29" s="476"/>
      <c r="G29" s="478">
        <v>16</v>
      </c>
      <c r="H29" s="478">
        <v>5</v>
      </c>
      <c r="I29" s="478">
        <v>26</v>
      </c>
      <c r="J29" s="477" t="s">
        <v>108</v>
      </c>
      <c r="K29" s="479" t="s">
        <v>1956</v>
      </c>
      <c r="L29" s="486"/>
      <c r="M29" s="479" t="s">
        <v>1957</v>
      </c>
      <c r="O29" s="74" t="str">
        <f>TEXT('Moors League'!D34,"000000")</f>
        <v>022001</v>
      </c>
      <c r="P29" s="73" t="str">
        <f t="shared" si="0"/>
        <v>X</v>
      </c>
      <c r="Q29" s="74" t="str">
        <f>TEXT('Moors League'!H34,"000000")</f>
        <v>023393</v>
      </c>
      <c r="R29" s="73" t="str">
        <f t="shared" si="1"/>
        <v>X</v>
      </c>
      <c r="S29" s="74" t="str">
        <f>TEXT('Moors League'!L34,"000000")</f>
        <v>022076</v>
      </c>
      <c r="T29" s="73" t="str">
        <f t="shared" si="2"/>
        <v>X</v>
      </c>
      <c r="U29" s="74" t="str">
        <f>TEXT('Moors League'!P34,"000000")</f>
        <v>024657</v>
      </c>
      <c r="V29" s="137" t="str">
        <f t="shared" si="3"/>
        <v>X</v>
      </c>
      <c r="W29" s="74" t="str">
        <f>TEXT('Moors League'!X34,"000000")</f>
        <v>024690</v>
      </c>
      <c r="X29" s="137" t="str">
        <f t="shared" si="4"/>
        <v>X</v>
      </c>
      <c r="Y29" s="74" t="str">
        <f>TEXT('Moors League'!AB34,"000000")</f>
        <v>DNS</v>
      </c>
      <c r="Z29" s="137" t="str">
        <f t="shared" si="5"/>
        <v>X</v>
      </c>
    </row>
    <row r="30" spans="1:26" ht="21.75" customHeight="1" x14ac:dyDescent="0.25">
      <c r="A30" s="475">
        <v>27</v>
      </c>
      <c r="B30" s="482" t="s">
        <v>83</v>
      </c>
      <c r="C30" s="477" t="s">
        <v>109</v>
      </c>
      <c r="D30" s="477" t="s">
        <v>145</v>
      </c>
      <c r="E30" s="476" t="s">
        <v>103</v>
      </c>
      <c r="F30" s="476"/>
      <c r="G30" s="478">
        <v>25</v>
      </c>
      <c r="H30" s="478">
        <v>6</v>
      </c>
      <c r="I30" s="478">
        <v>16</v>
      </c>
      <c r="J30" s="477" t="s">
        <v>6</v>
      </c>
      <c r="K30" s="479" t="s">
        <v>1958</v>
      </c>
      <c r="L30" s="484"/>
      <c r="M30" s="479" t="s">
        <v>1959</v>
      </c>
      <c r="O30" s="74" t="str">
        <f>TEXT('Moors League'!D35,"000000")</f>
        <v>011792</v>
      </c>
      <c r="P30" s="73" t="str">
        <f t="shared" si="0"/>
        <v>X</v>
      </c>
      <c r="Q30" s="74" t="str">
        <f>TEXT('Moors League'!H35,"000000")</f>
        <v>012151</v>
      </c>
      <c r="R30" s="73" t="str">
        <f t="shared" si="1"/>
        <v>X</v>
      </c>
      <c r="S30" s="74" t="str">
        <f>TEXT('Moors League'!L35,"000000")</f>
        <v>011955</v>
      </c>
      <c r="T30" s="73" t="str">
        <f t="shared" si="2"/>
        <v>X</v>
      </c>
      <c r="U30" s="74" t="str">
        <f>TEXT('Moors League'!P35,"000000")</f>
        <v>011903</v>
      </c>
      <c r="V30" s="137" t="str">
        <f t="shared" si="3"/>
        <v>X</v>
      </c>
      <c r="W30" s="74" t="str">
        <f>TEXT('Moors League'!X35,"000000")</f>
        <v>012844</v>
      </c>
      <c r="X30" s="137" t="str">
        <f t="shared" si="4"/>
        <v>X</v>
      </c>
      <c r="Y30" s="74" t="str">
        <f>TEXT('Moors League'!AB35,"000000")</f>
        <v>012534</v>
      </c>
      <c r="Z30" s="137" t="str">
        <f t="shared" si="5"/>
        <v>X</v>
      </c>
    </row>
    <row r="31" spans="1:26" ht="21.75" customHeight="1" x14ac:dyDescent="0.25">
      <c r="A31" s="483">
        <v>28</v>
      </c>
      <c r="B31" s="476" t="s">
        <v>86</v>
      </c>
      <c r="C31" s="477" t="s">
        <v>109</v>
      </c>
      <c r="D31" s="477" t="s">
        <v>145</v>
      </c>
      <c r="E31" s="482" t="s">
        <v>101</v>
      </c>
      <c r="F31" s="482"/>
      <c r="G31" s="478">
        <v>12</v>
      </c>
      <c r="H31" s="478">
        <v>1</v>
      </c>
      <c r="I31" s="478">
        <v>13</v>
      </c>
      <c r="J31" s="477" t="s">
        <v>5</v>
      </c>
      <c r="K31" s="479" t="s">
        <v>1743</v>
      </c>
      <c r="L31" s="484"/>
      <c r="M31" s="479" t="s">
        <v>1960</v>
      </c>
      <c r="O31" s="74" t="str">
        <f>TEXT('Moors League'!D36,"000000")</f>
        <v>011359</v>
      </c>
      <c r="P31" s="73" t="str">
        <f t="shared" si="0"/>
        <v>X</v>
      </c>
      <c r="Q31" s="74" t="str">
        <f>TEXT('Moors League'!H36,"000000")</f>
        <v>012134</v>
      </c>
      <c r="R31" s="73" t="str">
        <f t="shared" si="1"/>
        <v>X</v>
      </c>
      <c r="S31" s="74" t="str">
        <f>TEXT('Moors League'!L36,"000000")</f>
        <v>011967</v>
      </c>
      <c r="T31" s="73" t="str">
        <f t="shared" si="2"/>
        <v>X</v>
      </c>
      <c r="U31" s="74" t="str">
        <f>TEXT('Moors League'!P36,"000000")</f>
        <v>013335</v>
      </c>
      <c r="V31" s="137" t="str">
        <f t="shared" si="3"/>
        <v>X</v>
      </c>
      <c r="W31" s="74" t="str">
        <f>TEXT('Moors League'!X36,"000000")</f>
        <v>012937</v>
      </c>
      <c r="X31" s="137" t="str">
        <f t="shared" si="4"/>
        <v>X</v>
      </c>
      <c r="Y31" s="74" t="str">
        <f>TEXT('Moors League'!AB36,"000000")</f>
        <v>011943</v>
      </c>
      <c r="Z31" s="137" t="str">
        <f t="shared" si="5"/>
        <v>X</v>
      </c>
    </row>
    <row r="32" spans="1:26" ht="21.75" customHeight="1" x14ac:dyDescent="0.25">
      <c r="A32" s="481">
        <v>29</v>
      </c>
      <c r="B32" s="482" t="s">
        <v>83</v>
      </c>
      <c r="C32" s="483" t="s">
        <v>91</v>
      </c>
      <c r="D32" s="477" t="s">
        <v>146</v>
      </c>
      <c r="E32" s="482" t="s">
        <v>101</v>
      </c>
      <c r="F32" s="482"/>
      <c r="G32" s="478">
        <v>7</v>
      </c>
      <c r="H32" s="478">
        <v>3</v>
      </c>
      <c r="I32" s="478">
        <v>26</v>
      </c>
      <c r="J32" s="477" t="s">
        <v>108</v>
      </c>
      <c r="K32" s="479" t="s">
        <v>1961</v>
      </c>
      <c r="L32" s="484"/>
      <c r="M32" s="479" t="s">
        <v>1962</v>
      </c>
      <c r="O32" s="74" t="str">
        <f>TEXT('Moors League'!D37,"000000")</f>
        <v>024166</v>
      </c>
      <c r="P32" s="73" t="str">
        <f t="shared" si="0"/>
        <v>X</v>
      </c>
      <c r="Q32" s="74" t="str">
        <f>TEXT('Moors League'!H37,"000000")</f>
        <v>022212</v>
      </c>
      <c r="R32" s="73" t="str">
        <f t="shared" si="1"/>
        <v>X</v>
      </c>
      <c r="S32" s="74" t="str">
        <f>TEXT('Moors League'!L37,"000000")</f>
        <v>022800</v>
      </c>
      <c r="T32" s="73" t="str">
        <f t="shared" si="2"/>
        <v>X</v>
      </c>
      <c r="U32" s="74" t="str">
        <f>TEXT('Moors League'!P37,"000000")</f>
        <v>022870</v>
      </c>
      <c r="V32" s="137" t="str">
        <f t="shared" si="3"/>
        <v>X</v>
      </c>
      <c r="W32" s="74" t="str">
        <f>TEXT('Moors League'!X37,"000000")</f>
        <v>030046</v>
      </c>
      <c r="X32" s="137" t="str">
        <f t="shared" si="4"/>
        <v>X</v>
      </c>
      <c r="Y32" s="74" t="str">
        <f>TEXT('Moors League'!AB37,"000000")</f>
        <v>DNS</v>
      </c>
      <c r="Z32" s="137" t="str">
        <f t="shared" si="5"/>
        <v>X</v>
      </c>
    </row>
    <row r="33" spans="1:28" ht="21.75" customHeight="1" x14ac:dyDescent="0.25">
      <c r="A33" s="475">
        <v>30</v>
      </c>
      <c r="B33" s="476" t="s">
        <v>86</v>
      </c>
      <c r="C33" s="477" t="s">
        <v>91</v>
      </c>
      <c r="D33" s="477" t="s">
        <v>146</v>
      </c>
      <c r="E33" s="476" t="s">
        <v>101</v>
      </c>
      <c r="F33" s="476"/>
      <c r="G33" s="478">
        <v>13</v>
      </c>
      <c r="H33" s="478">
        <v>6</v>
      </c>
      <c r="I33" s="478">
        <v>26</v>
      </c>
      <c r="J33" s="477" t="s">
        <v>1746</v>
      </c>
      <c r="K33" s="479" t="s">
        <v>1963</v>
      </c>
      <c r="L33" s="484"/>
      <c r="M33" s="479" t="s">
        <v>1964</v>
      </c>
      <c r="O33" s="74" t="str">
        <f>TEXT('Moors League'!D38,"000000")</f>
        <v>022930</v>
      </c>
      <c r="P33" s="73" t="str">
        <f t="shared" si="0"/>
        <v>X</v>
      </c>
      <c r="Q33" s="74" t="str">
        <f>TEXT('Moors League'!H38,"000000")</f>
        <v>021297</v>
      </c>
      <c r="R33" s="73" t="str">
        <f t="shared" si="1"/>
        <v>X</v>
      </c>
      <c r="S33" s="74" t="str">
        <f>TEXT('Moors League'!L38,"000000")</f>
        <v>021410</v>
      </c>
      <c r="T33" s="73" t="str">
        <f t="shared" si="2"/>
        <v>X</v>
      </c>
      <c r="U33" s="74" t="str">
        <f>TEXT('Moors League'!P38,"000000")</f>
        <v>021529</v>
      </c>
      <c r="V33" s="137" t="str">
        <f t="shared" si="3"/>
        <v>X</v>
      </c>
      <c r="W33" s="74" t="str">
        <f>TEXT('Moors League'!X38,"000000")</f>
        <v>025937</v>
      </c>
      <c r="X33" s="137" t="str">
        <f t="shared" si="4"/>
        <v>X</v>
      </c>
      <c r="Y33" s="74" t="str">
        <f>TEXT('Moors League'!AB38,"000000")</f>
        <v>DNS</v>
      </c>
      <c r="Z33" s="137" t="str">
        <f t="shared" si="5"/>
        <v>X</v>
      </c>
    </row>
    <row r="34" spans="1:28" ht="21.75" customHeight="1" x14ac:dyDescent="0.25">
      <c r="A34" s="475">
        <v>31</v>
      </c>
      <c r="B34" s="476" t="s">
        <v>83</v>
      </c>
      <c r="C34" s="477" t="s">
        <v>84</v>
      </c>
      <c r="D34" s="477"/>
      <c r="E34" s="476" t="s">
        <v>88</v>
      </c>
      <c r="F34" s="476"/>
      <c r="G34" s="478">
        <v>7</v>
      </c>
      <c r="H34" s="478">
        <v>3</v>
      </c>
      <c r="I34" s="478">
        <v>26</v>
      </c>
      <c r="J34" s="477" t="s">
        <v>108</v>
      </c>
      <c r="K34" s="479" t="s">
        <v>1965</v>
      </c>
      <c r="L34" s="484" t="s">
        <v>1966</v>
      </c>
      <c r="M34" s="479">
        <v>30.39</v>
      </c>
      <c r="O34" s="74" t="str">
        <f>TEXT('Moors League'!D39,"000000")</f>
        <v>004056</v>
      </c>
      <c r="P34" s="73" t="str">
        <f t="shared" si="0"/>
        <v>X</v>
      </c>
      <c r="Q34" s="74" t="str">
        <f>TEXT('Moors League'!H39,"000000")</f>
        <v>003568</v>
      </c>
      <c r="R34" s="73" t="str">
        <f t="shared" si="1"/>
        <v>X</v>
      </c>
      <c r="S34" s="74" t="str">
        <f>TEXT('Moors League'!L39,"000000")</f>
        <v>003119</v>
      </c>
      <c r="T34" s="73" t="str">
        <f t="shared" si="2"/>
        <v>X</v>
      </c>
      <c r="U34" s="74" t="str">
        <f>TEXT('Moors League'!P39,"000000")</f>
        <v>003081</v>
      </c>
      <c r="V34" s="137" t="str">
        <f t="shared" si="3"/>
        <v>X</v>
      </c>
      <c r="W34" s="74" t="str">
        <f>TEXT('Moors League'!X39,"000000")</f>
        <v>003489</v>
      </c>
      <c r="X34" s="137" t="str">
        <f t="shared" si="4"/>
        <v>X</v>
      </c>
      <c r="Y34" s="74" t="str">
        <f>TEXT('Moors League'!AB39,"000000")</f>
        <v>003166</v>
      </c>
      <c r="Z34" s="137" t="str">
        <f t="shared" si="5"/>
        <v>X</v>
      </c>
    </row>
    <row r="35" spans="1:28" ht="21.75" customHeight="1" x14ac:dyDescent="0.25">
      <c r="A35" s="475">
        <v>32</v>
      </c>
      <c r="B35" s="476" t="s">
        <v>86</v>
      </c>
      <c r="C35" s="477" t="s">
        <v>84</v>
      </c>
      <c r="D35" s="477"/>
      <c r="E35" s="476" t="s">
        <v>88</v>
      </c>
      <c r="F35" s="476"/>
      <c r="G35" s="478">
        <v>13</v>
      </c>
      <c r="H35" s="478">
        <v>6</v>
      </c>
      <c r="I35" s="478">
        <v>26</v>
      </c>
      <c r="J35" s="487" t="s">
        <v>178</v>
      </c>
      <c r="K35" s="479" t="s">
        <v>2000</v>
      </c>
      <c r="L35" s="488" t="s">
        <v>1950</v>
      </c>
      <c r="M35" s="480">
        <v>26.51</v>
      </c>
      <c r="O35" s="74" t="str">
        <f>TEXT('Moors League'!D40,"000000")</f>
        <v>003371</v>
      </c>
      <c r="P35" s="73" t="str">
        <f t="shared" si="0"/>
        <v>X</v>
      </c>
      <c r="Q35" s="74" t="str">
        <f>TEXT('Moors League'!H40,"000000")</f>
        <v>002657</v>
      </c>
      <c r="R35" s="73" t="str">
        <f t="shared" si="1"/>
        <v>X</v>
      </c>
      <c r="S35" s="74" t="str">
        <f>TEXT('Moors League'!L40,"000000")</f>
        <v>002845</v>
      </c>
      <c r="T35" s="73" t="str">
        <f t="shared" si="2"/>
        <v>X</v>
      </c>
      <c r="U35" s="74" t="str">
        <f>TEXT('Moors League'!P40,"000000")</f>
        <v>002611</v>
      </c>
      <c r="V35" s="137" t="str">
        <f t="shared" si="3"/>
        <v>RECORD</v>
      </c>
      <c r="W35" s="74" t="str">
        <f>TEXT('Moors League'!X40,"000000")</f>
        <v>003015</v>
      </c>
      <c r="X35" s="137" t="str">
        <f t="shared" si="4"/>
        <v>X</v>
      </c>
      <c r="Y35" s="74" t="str">
        <f>TEXT('Moors League'!AB40,"000000")</f>
        <v>003026</v>
      </c>
      <c r="Z35" s="137" t="str">
        <f t="shared" si="5"/>
        <v>X</v>
      </c>
    </row>
    <row r="36" spans="1:28" ht="21.75" customHeight="1" x14ac:dyDescent="0.25">
      <c r="A36" s="475">
        <v>33</v>
      </c>
      <c r="B36" s="476" t="s">
        <v>83</v>
      </c>
      <c r="C36" s="477" t="s">
        <v>87</v>
      </c>
      <c r="D36" s="477"/>
      <c r="E36" s="476" t="s">
        <v>85</v>
      </c>
      <c r="F36" s="476"/>
      <c r="G36" s="478">
        <v>6</v>
      </c>
      <c r="H36" s="478">
        <v>10</v>
      </c>
      <c r="I36" s="478">
        <v>12</v>
      </c>
      <c r="J36" s="477" t="s">
        <v>6</v>
      </c>
      <c r="K36" s="480" t="s">
        <v>878</v>
      </c>
      <c r="L36" s="484" t="s">
        <v>79</v>
      </c>
      <c r="M36" s="480">
        <v>34.619999999999997</v>
      </c>
      <c r="O36" s="74" t="str">
        <f>TEXT('Moors League'!D41,"000000")</f>
        <v>004755</v>
      </c>
      <c r="P36" s="73" t="str">
        <f t="shared" si="0"/>
        <v>X</v>
      </c>
      <c r="Q36" s="74" t="str">
        <f>TEXT('Moors League'!H41,"000000")</f>
        <v>003902</v>
      </c>
      <c r="R36" s="73" t="str">
        <f t="shared" si="1"/>
        <v>X</v>
      </c>
      <c r="S36" s="74" t="str">
        <f>TEXT('Moors League'!L41,"000000")</f>
        <v>004574</v>
      </c>
      <c r="T36" s="73" t="str">
        <f t="shared" si="2"/>
        <v>X</v>
      </c>
      <c r="U36" s="74" t="str">
        <f>TEXT('Moors League'!P41,"000000")</f>
        <v>004471</v>
      </c>
      <c r="V36" s="137" t="str">
        <f t="shared" si="3"/>
        <v>X</v>
      </c>
      <c r="W36" s="74" t="str">
        <f>TEXT('Moors League'!X41,"000000")</f>
        <v>004964</v>
      </c>
      <c r="X36" s="137" t="str">
        <f t="shared" si="4"/>
        <v>X</v>
      </c>
      <c r="Y36" s="74" t="str">
        <f>TEXT('Moors League'!AB41,"000000")</f>
        <v>005044</v>
      </c>
      <c r="Z36" s="137" t="str">
        <f t="shared" si="5"/>
        <v>X</v>
      </c>
    </row>
    <row r="37" spans="1:28" ht="21.75" customHeight="1" x14ac:dyDescent="0.25">
      <c r="A37" s="475">
        <v>34</v>
      </c>
      <c r="B37" s="476" t="s">
        <v>86</v>
      </c>
      <c r="C37" s="477" t="s">
        <v>87</v>
      </c>
      <c r="D37" s="477"/>
      <c r="E37" s="476" t="s">
        <v>85</v>
      </c>
      <c r="F37" s="476"/>
      <c r="G37" s="478">
        <v>13</v>
      </c>
      <c r="H37" s="478">
        <v>6</v>
      </c>
      <c r="I37" s="478">
        <v>26</v>
      </c>
      <c r="J37" s="477" t="s">
        <v>1746</v>
      </c>
      <c r="K37" s="479" t="s">
        <v>1967</v>
      </c>
      <c r="L37" s="484" t="s">
        <v>1952</v>
      </c>
      <c r="M37" s="479">
        <v>32.97</v>
      </c>
      <c r="O37" s="74" t="str">
        <f>TEXT('Moors League'!D42,"000000")</f>
        <v>003972</v>
      </c>
      <c r="P37" s="73" t="str">
        <f t="shared" si="0"/>
        <v>X</v>
      </c>
      <c r="Q37" s="74" t="str">
        <f>TEXT('Moors League'!H42,"000000")</f>
        <v>004028</v>
      </c>
      <c r="R37" s="73" t="str">
        <f t="shared" si="1"/>
        <v>X</v>
      </c>
      <c r="S37" s="74" t="str">
        <f>TEXT('Moors League'!L42,"000000")</f>
        <v>003954</v>
      </c>
      <c r="T37" s="73" t="str">
        <f t="shared" si="2"/>
        <v>X</v>
      </c>
      <c r="U37" s="74" t="str">
        <f>TEXT('Moors League'!P42,"000000")</f>
        <v>003459</v>
      </c>
      <c r="V37" s="137" t="str">
        <f t="shared" si="3"/>
        <v>X</v>
      </c>
      <c r="W37" s="74" t="str">
        <f>TEXT('Moors League'!X42,"000000")</f>
        <v>003962</v>
      </c>
      <c r="X37" s="137" t="str">
        <f t="shared" si="4"/>
        <v>X</v>
      </c>
      <c r="Y37" s="74" t="str">
        <f>TEXT('Moors League'!AB42,"000000")</f>
        <v>005222</v>
      </c>
      <c r="Z37" s="137" t="str">
        <f t="shared" si="5"/>
        <v>X</v>
      </c>
    </row>
    <row r="38" spans="1:28" ht="21.75" customHeight="1" x14ac:dyDescent="0.25">
      <c r="A38" s="475">
        <v>35</v>
      </c>
      <c r="B38" s="476" t="s">
        <v>83</v>
      </c>
      <c r="C38" s="477" t="s">
        <v>91</v>
      </c>
      <c r="D38" s="477"/>
      <c r="E38" s="476" t="s">
        <v>107</v>
      </c>
      <c r="F38" s="476"/>
      <c r="G38" s="478">
        <v>5</v>
      </c>
      <c r="H38" s="478">
        <v>10</v>
      </c>
      <c r="I38" s="478">
        <v>13</v>
      </c>
      <c r="J38" s="477" t="s">
        <v>89</v>
      </c>
      <c r="K38" s="480" t="s">
        <v>879</v>
      </c>
      <c r="L38" s="484" t="s">
        <v>100</v>
      </c>
      <c r="M38" s="480">
        <v>27.22</v>
      </c>
      <c r="O38" s="74" t="str">
        <f>TEXT('Moors League'!D43,"000000")</f>
        <v>003372</v>
      </c>
      <c r="P38" s="73" t="str">
        <f t="shared" si="0"/>
        <v>X</v>
      </c>
      <c r="Q38" s="74" t="str">
        <f>TEXT('Moors League'!H43,"000000")</f>
        <v>003006</v>
      </c>
      <c r="R38" s="73" t="str">
        <f t="shared" si="1"/>
        <v>X</v>
      </c>
      <c r="S38" s="74" t="str">
        <f>TEXT('Moors League'!L43,"000000")</f>
        <v>002987</v>
      </c>
      <c r="T38" s="73" t="str">
        <f t="shared" si="2"/>
        <v>X</v>
      </c>
      <c r="U38" s="74" t="str">
        <f>TEXT('Moors League'!P43,"000000")</f>
        <v>003215</v>
      </c>
      <c r="V38" s="137" t="str">
        <f t="shared" si="3"/>
        <v>X</v>
      </c>
      <c r="W38" s="74" t="str">
        <f>TEXT('Moors League'!X43,"000000")</f>
        <v>003656</v>
      </c>
      <c r="X38" s="137" t="str">
        <f t="shared" si="4"/>
        <v>X</v>
      </c>
      <c r="Y38" s="74" t="str">
        <f>TEXT('Moors League'!AB43,"000000")</f>
        <v>004021</v>
      </c>
      <c r="Z38" s="137" t="str">
        <f t="shared" si="5"/>
        <v>X</v>
      </c>
    </row>
    <row r="39" spans="1:28" ht="21.75" customHeight="1" x14ac:dyDescent="0.25">
      <c r="A39" s="475">
        <v>36</v>
      </c>
      <c r="B39" s="476" t="s">
        <v>86</v>
      </c>
      <c r="C39" s="477" t="s">
        <v>91</v>
      </c>
      <c r="D39" s="477"/>
      <c r="E39" s="476" t="s">
        <v>107</v>
      </c>
      <c r="F39" s="476"/>
      <c r="G39" s="478">
        <v>5</v>
      </c>
      <c r="H39" s="478">
        <v>7</v>
      </c>
      <c r="I39" s="478">
        <v>8</v>
      </c>
      <c r="J39" s="477" t="s">
        <v>89</v>
      </c>
      <c r="K39" s="479" t="s">
        <v>948</v>
      </c>
      <c r="L39" s="484" t="s">
        <v>93</v>
      </c>
      <c r="M39" s="479">
        <v>23.9</v>
      </c>
      <c r="O39" s="74" t="str">
        <f>TEXT('Moors League'!D44,"000000")</f>
        <v>003309</v>
      </c>
      <c r="P39" s="73" t="str">
        <f t="shared" si="0"/>
        <v>X</v>
      </c>
      <c r="Q39" s="74" t="str">
        <f>TEXT('Moors League'!H44,"000000")</f>
        <v>002827</v>
      </c>
      <c r="R39" s="73" t="str">
        <f t="shared" si="1"/>
        <v>X</v>
      </c>
      <c r="S39" s="74" t="str">
        <f>TEXT('Moors League'!L44,"000000")</f>
        <v>002884</v>
      </c>
      <c r="T39" s="73" t="str">
        <f t="shared" si="2"/>
        <v>X</v>
      </c>
      <c r="U39" s="74" t="str">
        <f>TEXT('Moors League'!P44,"000000")</f>
        <v>002607</v>
      </c>
      <c r="V39" s="137" t="str">
        <f t="shared" si="3"/>
        <v>X</v>
      </c>
      <c r="W39" s="74" t="str">
        <f>TEXT('Moors League'!X44,"000000")</f>
        <v>003194</v>
      </c>
      <c r="X39" s="137" t="str">
        <f t="shared" si="4"/>
        <v>X</v>
      </c>
      <c r="Y39" s="74" t="str">
        <f>TEXT('Moors League'!AB44,"000000")</f>
        <v>003190</v>
      </c>
      <c r="Z39" s="137" t="str">
        <f t="shared" si="5"/>
        <v>X</v>
      </c>
    </row>
    <row r="40" spans="1:28" ht="21.75" customHeight="1" x14ac:dyDescent="0.25">
      <c r="A40" s="475">
        <v>37</v>
      </c>
      <c r="B40" s="476" t="s">
        <v>83</v>
      </c>
      <c r="C40" s="477" t="s">
        <v>94</v>
      </c>
      <c r="D40" s="477"/>
      <c r="E40" s="476" t="s">
        <v>92</v>
      </c>
      <c r="F40" s="476"/>
      <c r="G40" s="478">
        <v>13</v>
      </c>
      <c r="H40" s="478">
        <v>6</v>
      </c>
      <c r="I40" s="478">
        <v>26</v>
      </c>
      <c r="J40" s="477" t="s">
        <v>6</v>
      </c>
      <c r="K40" s="479" t="s">
        <v>1968</v>
      </c>
      <c r="L40" s="484" t="s">
        <v>1969</v>
      </c>
      <c r="M40" s="479">
        <v>50.91</v>
      </c>
      <c r="O40" s="74" t="str">
        <f>TEXT('Moors League'!D45,"000000")</f>
        <v>DSQ</v>
      </c>
      <c r="P40" s="73" t="str">
        <f t="shared" si="0"/>
        <v>X</v>
      </c>
      <c r="Q40" s="74" t="str">
        <f>TEXT('Moors League'!H45,"000000")</f>
        <v>005345</v>
      </c>
      <c r="R40" s="73" t="str">
        <f t="shared" si="1"/>
        <v>X</v>
      </c>
      <c r="S40" s="74" t="str">
        <f>TEXT('Moors League'!L45,"000000")</f>
        <v>005443</v>
      </c>
      <c r="T40" s="73" t="str">
        <f t="shared" si="2"/>
        <v>X</v>
      </c>
      <c r="U40" s="74" t="str">
        <f>TEXT('Moors League'!P45,"000000")</f>
        <v>004858</v>
      </c>
      <c r="V40" s="137" t="str">
        <f t="shared" si="3"/>
        <v>RECORD</v>
      </c>
      <c r="W40" s="74" t="str">
        <f>TEXT('Moors League'!X45,"000000")</f>
        <v>005277</v>
      </c>
      <c r="X40" s="137" t="str">
        <f t="shared" si="4"/>
        <v>X</v>
      </c>
      <c r="Y40" s="74" t="str">
        <f>TEXT('Moors League'!AB45,"000000")</f>
        <v>005744</v>
      </c>
      <c r="Z40" s="137" t="str">
        <f t="shared" si="5"/>
        <v>X</v>
      </c>
    </row>
    <row r="41" spans="1:28" s="28" customFormat="1" ht="21.75" customHeight="1" x14ac:dyDescent="0.25">
      <c r="A41" s="475">
        <v>38</v>
      </c>
      <c r="B41" s="476" t="s">
        <v>86</v>
      </c>
      <c r="C41" s="477" t="s">
        <v>94</v>
      </c>
      <c r="D41" s="477"/>
      <c r="E41" s="476" t="s">
        <v>92</v>
      </c>
      <c r="F41" s="476"/>
      <c r="G41" s="478">
        <v>16</v>
      </c>
      <c r="H41" s="478">
        <v>5</v>
      </c>
      <c r="I41" s="478">
        <v>26</v>
      </c>
      <c r="J41" s="477" t="s">
        <v>4</v>
      </c>
      <c r="K41" s="479" t="s">
        <v>1970</v>
      </c>
      <c r="L41" s="484" t="s">
        <v>1971</v>
      </c>
      <c r="M41" s="479">
        <v>47.24</v>
      </c>
      <c r="O41" s="74" t="str">
        <f>TEXT('Moors League'!D46,"000000")</f>
        <v>005140</v>
      </c>
      <c r="P41" s="73" t="str">
        <f t="shared" si="0"/>
        <v>X</v>
      </c>
      <c r="Q41" s="74" t="str">
        <f>TEXT('Moors League'!H46,"000000")</f>
        <v>005657</v>
      </c>
      <c r="R41" s="73" t="str">
        <f t="shared" si="1"/>
        <v>X</v>
      </c>
      <c r="S41" s="74" t="str">
        <f>TEXT('Moors League'!L46,"000000")</f>
        <v>005282</v>
      </c>
      <c r="T41" s="73" t="str">
        <f t="shared" si="2"/>
        <v>X</v>
      </c>
      <c r="U41" s="74" t="str">
        <f>TEXT('Moors League'!P46,"000000")</f>
        <v>010192</v>
      </c>
      <c r="V41" s="137" t="str">
        <f t="shared" si="3"/>
        <v>X</v>
      </c>
      <c r="W41" s="74" t="str">
        <f>TEXT('Moors League'!X46,"000000")</f>
        <v>005415</v>
      </c>
      <c r="X41" s="137" t="str">
        <f t="shared" si="4"/>
        <v>X</v>
      </c>
      <c r="Y41" s="74" t="str">
        <f>TEXT('Moors League'!AB46,"000000")</f>
        <v>005658</v>
      </c>
      <c r="Z41" s="137" t="str">
        <f t="shared" si="5"/>
        <v>X</v>
      </c>
      <c r="AA41"/>
      <c r="AB41"/>
    </row>
    <row r="42" spans="1:28" s="28" customFormat="1" ht="21.75" customHeight="1" x14ac:dyDescent="0.25">
      <c r="A42" s="475">
        <v>39</v>
      </c>
      <c r="B42" s="476" t="s">
        <v>83</v>
      </c>
      <c r="C42" s="477" t="s">
        <v>99</v>
      </c>
      <c r="D42" s="477"/>
      <c r="E42" s="476" t="s">
        <v>88</v>
      </c>
      <c r="F42" s="476"/>
      <c r="G42" s="478">
        <v>2</v>
      </c>
      <c r="H42" s="478">
        <v>3</v>
      </c>
      <c r="I42" s="478">
        <v>24</v>
      </c>
      <c r="J42" s="477" t="s">
        <v>108</v>
      </c>
      <c r="K42" s="479" t="s">
        <v>1741</v>
      </c>
      <c r="L42" s="484" t="s">
        <v>148</v>
      </c>
      <c r="M42" s="479">
        <v>30.07</v>
      </c>
      <c r="O42" s="74" t="str">
        <f>TEXT('Moors League'!D47,"000000")</f>
        <v>004470</v>
      </c>
      <c r="P42" s="73" t="str">
        <f t="shared" si="0"/>
        <v>X</v>
      </c>
      <c r="Q42" s="74" t="str">
        <f>TEXT('Moors League'!H47,"000000")</f>
        <v>003477</v>
      </c>
      <c r="R42" s="73" t="str">
        <f t="shared" si="1"/>
        <v>X</v>
      </c>
      <c r="S42" s="74" t="str">
        <f>TEXT('Moors League'!L47,"000000")</f>
        <v>003298</v>
      </c>
      <c r="T42" s="73" t="str">
        <f t="shared" si="2"/>
        <v>X</v>
      </c>
      <c r="U42" s="74" t="str">
        <f>TEXT('Moors League'!P47,"000000")</f>
        <v>003240</v>
      </c>
      <c r="V42" s="137" t="str">
        <f t="shared" si="3"/>
        <v>X</v>
      </c>
      <c r="W42" s="74" t="str">
        <f>TEXT('Moors League'!X47,"000000")</f>
        <v>003989</v>
      </c>
      <c r="X42" s="137" t="str">
        <f t="shared" si="4"/>
        <v>X</v>
      </c>
      <c r="Y42" s="74" t="str">
        <f>TEXT('Moors League'!AB47,"000000")</f>
        <v>003632</v>
      </c>
      <c r="Z42" s="137" t="str">
        <f t="shared" si="5"/>
        <v>X</v>
      </c>
      <c r="AA42"/>
      <c r="AB42"/>
    </row>
    <row r="43" spans="1:28" s="28" customFormat="1" ht="21.75" customHeight="1" x14ac:dyDescent="0.25">
      <c r="A43" s="475">
        <v>40</v>
      </c>
      <c r="B43" s="476" t="s">
        <v>86</v>
      </c>
      <c r="C43" s="477" t="s">
        <v>99</v>
      </c>
      <c r="D43" s="477"/>
      <c r="E43" s="476" t="s">
        <v>88</v>
      </c>
      <c r="F43" s="476"/>
      <c r="G43" s="478">
        <v>22</v>
      </c>
      <c r="H43" s="478">
        <v>3</v>
      </c>
      <c r="I43" s="478">
        <v>25</v>
      </c>
      <c r="J43" s="477" t="s">
        <v>1747</v>
      </c>
      <c r="K43" s="479" t="s">
        <v>1999</v>
      </c>
      <c r="L43" s="484" t="s">
        <v>1972</v>
      </c>
      <c r="M43" s="480">
        <v>29.52</v>
      </c>
      <c r="O43" s="74" t="str">
        <f>TEXT('Moors League'!D48,"000000")</f>
        <v>003315</v>
      </c>
      <c r="P43" s="73" t="str">
        <f t="shared" si="0"/>
        <v>X</v>
      </c>
      <c r="Q43" s="74" t="str">
        <f>TEXT('Moors League'!H48,"000000")</f>
        <v>003511</v>
      </c>
      <c r="R43" s="73" t="str">
        <f t="shared" si="1"/>
        <v>X</v>
      </c>
      <c r="S43" s="74" t="str">
        <f>TEXT('Moors League'!L48,"000000")</f>
        <v>002957</v>
      </c>
      <c r="T43" s="73" t="str">
        <f t="shared" si="2"/>
        <v>X</v>
      </c>
      <c r="U43" s="74" t="str">
        <f>TEXT('Moors League'!P48,"000000")</f>
        <v>003457</v>
      </c>
      <c r="V43" s="137" t="str">
        <f t="shared" si="3"/>
        <v>X</v>
      </c>
      <c r="W43" s="74" t="str">
        <f>TEXT('Moors League'!X48,"000000")</f>
        <v>003593</v>
      </c>
      <c r="X43" s="137" t="str">
        <f t="shared" si="4"/>
        <v>X</v>
      </c>
      <c r="Y43" s="74" t="str">
        <f>TEXT('Moors League'!AB48,"000000")</f>
        <v>004320</v>
      </c>
      <c r="Z43" s="137" t="str">
        <f t="shared" si="5"/>
        <v>X</v>
      </c>
      <c r="AA43"/>
      <c r="AB43"/>
    </row>
    <row r="44" spans="1:28" s="28" customFormat="1" ht="21.75" customHeight="1" x14ac:dyDescent="0.25">
      <c r="A44" s="475">
        <v>41</v>
      </c>
      <c r="B44" s="476" t="s">
        <v>83</v>
      </c>
      <c r="C44" s="477" t="s">
        <v>84</v>
      </c>
      <c r="D44" s="477" t="s">
        <v>146</v>
      </c>
      <c r="E44" s="476" t="s">
        <v>103</v>
      </c>
      <c r="F44" s="476"/>
      <c r="G44" s="478">
        <v>5</v>
      </c>
      <c r="H44" s="478">
        <v>10</v>
      </c>
      <c r="I44" s="478">
        <v>24</v>
      </c>
      <c r="J44" s="477" t="s">
        <v>108</v>
      </c>
      <c r="K44" s="479" t="s">
        <v>1973</v>
      </c>
      <c r="L44" s="486"/>
      <c r="M44" s="479" t="s">
        <v>1974</v>
      </c>
      <c r="O44" s="74" t="str">
        <f>TEXT('Moors League'!D49,"000000")</f>
        <v>022206</v>
      </c>
      <c r="P44" s="73" t="str">
        <f t="shared" si="0"/>
        <v>X</v>
      </c>
      <c r="Q44" s="74" t="str">
        <f>TEXT('Moors League'!H49,"000000")</f>
        <v>020764</v>
      </c>
      <c r="R44" s="73" t="str">
        <f t="shared" si="1"/>
        <v>X</v>
      </c>
      <c r="S44" s="74" t="str">
        <f>TEXT('Moors League'!L49,"000000")</f>
        <v>015875</v>
      </c>
      <c r="T44" s="73" t="str">
        <f t="shared" si="2"/>
        <v>X</v>
      </c>
      <c r="U44" s="74" t="str">
        <f>TEXT('Moors League'!P49,"000000")</f>
        <v>020131</v>
      </c>
      <c r="V44" s="137" t="str">
        <f t="shared" si="3"/>
        <v>X</v>
      </c>
      <c r="W44" s="74" t="str">
        <f>TEXT('Moors League'!X49,"000000")</f>
        <v>022775</v>
      </c>
      <c r="X44" s="137" t="str">
        <f t="shared" si="4"/>
        <v>X</v>
      </c>
      <c r="Y44" s="74" t="str">
        <f>TEXT('Moors League'!AB49,"000000")</f>
        <v>DNS</v>
      </c>
      <c r="Z44" s="137" t="str">
        <f t="shared" si="5"/>
        <v>X</v>
      </c>
      <c r="AA44"/>
      <c r="AB44"/>
    </row>
    <row r="45" spans="1:28" s="28" customFormat="1" ht="21.75" customHeight="1" x14ac:dyDescent="0.25">
      <c r="A45" s="475">
        <v>42</v>
      </c>
      <c r="B45" s="476" t="s">
        <v>86</v>
      </c>
      <c r="C45" s="477" t="s">
        <v>84</v>
      </c>
      <c r="D45" s="477" t="s">
        <v>146</v>
      </c>
      <c r="E45" s="476" t="s">
        <v>103</v>
      </c>
      <c r="F45" s="476"/>
      <c r="G45" s="478">
        <v>16</v>
      </c>
      <c r="H45" s="478">
        <v>7</v>
      </c>
      <c r="I45" s="478">
        <v>22</v>
      </c>
      <c r="J45" s="477" t="s">
        <v>108</v>
      </c>
      <c r="K45" s="480" t="s">
        <v>884</v>
      </c>
      <c r="L45" s="486"/>
      <c r="M45" s="480" t="s">
        <v>1975</v>
      </c>
      <c r="O45" s="74" t="str">
        <f>TEXT('Moors League'!D50,"000000")</f>
        <v>021422</v>
      </c>
      <c r="P45" s="73" t="str">
        <f t="shared" si="0"/>
        <v>X</v>
      </c>
      <c r="Q45" s="74" t="str">
        <f>TEXT('Moors League'!H50,"000000")</f>
        <v>014465</v>
      </c>
      <c r="R45" s="73" t="str">
        <f t="shared" si="1"/>
        <v>X</v>
      </c>
      <c r="S45" s="74" t="str">
        <f>TEXT('Moors League'!L50,"000000")</f>
        <v>015337</v>
      </c>
      <c r="T45" s="73" t="str">
        <f t="shared" si="2"/>
        <v>X</v>
      </c>
      <c r="U45" s="74" t="str">
        <f>TEXT('Moors League'!P50,"000000")</f>
        <v>014449</v>
      </c>
      <c r="V45" s="137" t="str">
        <f t="shared" si="3"/>
        <v>X</v>
      </c>
      <c r="W45" s="74" t="str">
        <f>TEXT('Moors League'!X50,"000000")</f>
        <v>021754</v>
      </c>
      <c r="X45" s="137" t="str">
        <f t="shared" si="4"/>
        <v>X</v>
      </c>
      <c r="Y45" s="74" t="str">
        <f>TEXT('Moors League'!AB50,"000000")</f>
        <v>020488</v>
      </c>
      <c r="Z45" s="137" t="str">
        <f t="shared" si="5"/>
        <v>X</v>
      </c>
      <c r="AA45"/>
      <c r="AB45"/>
    </row>
    <row r="46" spans="1:28" s="28" customFormat="1" ht="21.75" customHeight="1" x14ac:dyDescent="0.25">
      <c r="A46" s="475">
        <v>43</v>
      </c>
      <c r="B46" s="476" t="s">
        <v>83</v>
      </c>
      <c r="C46" s="477" t="s">
        <v>87</v>
      </c>
      <c r="D46" s="477" t="s">
        <v>146</v>
      </c>
      <c r="E46" s="476" t="s">
        <v>101</v>
      </c>
      <c r="F46" s="476"/>
      <c r="G46" s="478">
        <v>5</v>
      </c>
      <c r="H46" s="478">
        <v>10</v>
      </c>
      <c r="I46" s="478">
        <v>24</v>
      </c>
      <c r="J46" s="477" t="s">
        <v>108</v>
      </c>
      <c r="K46" s="479" t="s">
        <v>1976</v>
      </c>
      <c r="L46" s="484"/>
      <c r="M46" s="479" t="s">
        <v>1977</v>
      </c>
      <c r="O46" s="74" t="str">
        <f>TEXT('Moors League'!D51,"000000")</f>
        <v>030982</v>
      </c>
      <c r="P46" s="73" t="str">
        <f t="shared" si="0"/>
        <v>X</v>
      </c>
      <c r="Q46" s="74" t="str">
        <f>TEXT('Moors League'!H51,"000000")</f>
        <v>024102</v>
      </c>
      <c r="R46" s="73" t="str">
        <f t="shared" si="1"/>
        <v>X</v>
      </c>
      <c r="S46" s="74" t="str">
        <f>TEXT('Moors League'!L51,"000000")</f>
        <v>025087</v>
      </c>
      <c r="T46" s="73" t="str">
        <f t="shared" si="2"/>
        <v>X</v>
      </c>
      <c r="U46" s="74" t="str">
        <f>TEXT('Moors League'!P51,"000000")</f>
        <v>025693</v>
      </c>
      <c r="V46" s="137" t="str">
        <f t="shared" si="3"/>
        <v>X</v>
      </c>
      <c r="W46" s="74" t="str">
        <f>TEXT('Moors League'!X51,"000000")</f>
        <v>030590</v>
      </c>
      <c r="X46" s="137" t="str">
        <f t="shared" si="4"/>
        <v>X</v>
      </c>
      <c r="Y46" s="74" t="str">
        <f>TEXT('Moors League'!AB51,"000000")</f>
        <v>DSQ</v>
      </c>
      <c r="Z46" s="137" t="str">
        <f t="shared" si="5"/>
        <v>X</v>
      </c>
      <c r="AA46"/>
      <c r="AB46"/>
    </row>
    <row r="47" spans="1:28" s="28" customFormat="1" ht="21.75" customHeight="1" x14ac:dyDescent="0.25">
      <c r="A47" s="475">
        <v>44</v>
      </c>
      <c r="B47" s="476" t="s">
        <v>86</v>
      </c>
      <c r="C47" s="477" t="s">
        <v>87</v>
      </c>
      <c r="D47" s="477" t="s">
        <v>146</v>
      </c>
      <c r="E47" s="476" t="s">
        <v>101</v>
      </c>
      <c r="F47" s="476"/>
      <c r="G47" s="478">
        <v>5</v>
      </c>
      <c r="H47" s="478">
        <v>10</v>
      </c>
      <c r="I47" s="478">
        <v>24</v>
      </c>
      <c r="J47" s="477" t="s">
        <v>108</v>
      </c>
      <c r="K47" s="479" t="s">
        <v>1978</v>
      </c>
      <c r="L47" s="484"/>
      <c r="M47" s="479" t="s">
        <v>1979</v>
      </c>
      <c r="O47" s="74" t="str">
        <f>TEXT('Moors League'!D52,"000000")</f>
        <v>024049</v>
      </c>
      <c r="P47" s="73" t="str">
        <f t="shared" si="0"/>
        <v>X</v>
      </c>
      <c r="Q47" s="74" t="str">
        <f>TEXT('Moors League'!H52,"000000")</f>
        <v>024441</v>
      </c>
      <c r="R47" s="73" t="str">
        <f t="shared" si="1"/>
        <v>X</v>
      </c>
      <c r="S47" s="74" t="str">
        <f>TEXT('Moors League'!L52,"000000")</f>
        <v>024537</v>
      </c>
      <c r="T47" s="73" t="str">
        <f t="shared" si="2"/>
        <v>X</v>
      </c>
      <c r="U47" s="74" t="str">
        <f>TEXT('Moors League'!P52,"000000")</f>
        <v>031660</v>
      </c>
      <c r="V47" s="137" t="str">
        <f t="shared" si="3"/>
        <v>X</v>
      </c>
      <c r="W47" s="74" t="str">
        <f>TEXT('Moors League'!X52,"000000")</f>
        <v>031559</v>
      </c>
      <c r="X47" s="137" t="str">
        <f t="shared" si="4"/>
        <v>X</v>
      </c>
      <c r="Y47" s="74" t="str">
        <f>TEXT('Moors League'!AB52,"000000")</f>
        <v>030637</v>
      </c>
      <c r="Z47" s="137" t="str">
        <f t="shared" si="5"/>
        <v>X</v>
      </c>
      <c r="AA47"/>
      <c r="AB47"/>
    </row>
    <row r="48" spans="1:28" s="28" customFormat="1" ht="21.75" customHeight="1" x14ac:dyDescent="0.25">
      <c r="A48" s="475">
        <v>45</v>
      </c>
      <c r="B48" s="476" t="s">
        <v>83</v>
      </c>
      <c r="C48" s="477" t="s">
        <v>99</v>
      </c>
      <c r="D48" s="477"/>
      <c r="E48" s="476" t="s">
        <v>107</v>
      </c>
      <c r="F48" s="476"/>
      <c r="G48" s="478">
        <v>2</v>
      </c>
      <c r="H48" s="478">
        <v>3</v>
      </c>
      <c r="I48" s="478">
        <v>24</v>
      </c>
      <c r="J48" s="477" t="s">
        <v>108</v>
      </c>
      <c r="K48" s="479" t="s">
        <v>1742</v>
      </c>
      <c r="L48" s="484" t="s">
        <v>148</v>
      </c>
      <c r="M48" s="479">
        <v>28.63</v>
      </c>
      <c r="O48" s="74" t="str">
        <f>TEXT('Moors League'!D53,"000000")</f>
        <v>003478</v>
      </c>
      <c r="P48" s="73" t="str">
        <f t="shared" si="0"/>
        <v>X</v>
      </c>
      <c r="Q48" s="74" t="str">
        <f>TEXT('Moors League'!H53,"000000")</f>
        <v>003127</v>
      </c>
      <c r="R48" s="73" t="str">
        <f t="shared" si="1"/>
        <v>X</v>
      </c>
      <c r="S48" s="74" t="str">
        <f>TEXT('Moors League'!L53,"000000")</f>
        <v>003054</v>
      </c>
      <c r="T48" s="73" t="str">
        <f t="shared" si="2"/>
        <v>X</v>
      </c>
      <c r="U48" s="74" t="str">
        <f>TEXT('Moors League'!P53,"000000")</f>
        <v>002999</v>
      </c>
      <c r="V48" s="137" t="str">
        <f t="shared" si="3"/>
        <v>X</v>
      </c>
      <c r="W48" s="74" t="str">
        <f>TEXT('Moors League'!X53,"000000")</f>
        <v>003786</v>
      </c>
      <c r="X48" s="137" t="str">
        <f t="shared" si="4"/>
        <v>X</v>
      </c>
      <c r="Y48" s="74" t="str">
        <f>TEXT('Moors League'!AB53,"000000")</f>
        <v>004095</v>
      </c>
      <c r="Z48" s="137" t="str">
        <f t="shared" si="5"/>
        <v>X</v>
      </c>
      <c r="AA48"/>
      <c r="AB48"/>
    </row>
    <row r="49" spans="1:28" s="28" customFormat="1" ht="21.75" customHeight="1" x14ac:dyDescent="0.25">
      <c r="A49" s="475">
        <v>46</v>
      </c>
      <c r="B49" s="476" t="s">
        <v>86</v>
      </c>
      <c r="C49" s="477" t="s">
        <v>99</v>
      </c>
      <c r="D49" s="477"/>
      <c r="E49" s="476" t="s">
        <v>107</v>
      </c>
      <c r="F49" s="476"/>
      <c r="G49" s="478">
        <v>29</v>
      </c>
      <c r="H49" s="478">
        <v>6</v>
      </c>
      <c r="I49" s="478">
        <v>2</v>
      </c>
      <c r="J49" s="477" t="s">
        <v>96</v>
      </c>
      <c r="K49" s="480" t="s">
        <v>887</v>
      </c>
      <c r="L49" s="484" t="s">
        <v>104</v>
      </c>
      <c r="M49" s="480">
        <v>26.15</v>
      </c>
      <c r="O49" s="74" t="str">
        <f>TEXT('Moors League'!D54,"000000")</f>
        <v>002905</v>
      </c>
      <c r="P49" s="73" t="str">
        <f t="shared" si="0"/>
        <v>X</v>
      </c>
      <c r="Q49" s="74" t="str">
        <f>TEXT('Moors League'!H54,"000000")</f>
        <v>003092</v>
      </c>
      <c r="R49" s="73" t="str">
        <f t="shared" si="1"/>
        <v>X</v>
      </c>
      <c r="S49" s="74" t="str">
        <f>TEXT('Moors League'!L54,"000000")</f>
        <v>002678</v>
      </c>
      <c r="T49" s="73" t="str">
        <f t="shared" si="2"/>
        <v>X</v>
      </c>
      <c r="U49" s="74" t="str">
        <f>TEXT('Moors League'!P54,"000000")</f>
        <v>003154</v>
      </c>
      <c r="V49" s="137" t="str">
        <f t="shared" si="3"/>
        <v>X</v>
      </c>
      <c r="W49" s="74" t="str">
        <f>TEXT('Moors League'!X54,"000000")</f>
        <v>003133</v>
      </c>
      <c r="X49" s="137" t="str">
        <f t="shared" si="4"/>
        <v>X</v>
      </c>
      <c r="Y49" s="74" t="str">
        <f>TEXT('Moors League'!AB54,"000000")</f>
        <v>DSQ</v>
      </c>
      <c r="Z49" s="137" t="str">
        <f t="shared" si="5"/>
        <v>X</v>
      </c>
      <c r="AA49"/>
      <c r="AB49"/>
    </row>
    <row r="50" spans="1:28" s="28" customFormat="1" ht="21.75" customHeight="1" x14ac:dyDescent="0.25">
      <c r="A50" s="475">
        <v>47</v>
      </c>
      <c r="B50" s="476" t="s">
        <v>83</v>
      </c>
      <c r="C50" s="477" t="s">
        <v>94</v>
      </c>
      <c r="D50" s="477"/>
      <c r="E50" s="476" t="s">
        <v>88</v>
      </c>
      <c r="F50" s="476"/>
      <c r="G50" s="478">
        <v>22</v>
      </c>
      <c r="H50" s="478">
        <v>3</v>
      </c>
      <c r="I50" s="478">
        <v>25</v>
      </c>
      <c r="J50" s="477" t="s">
        <v>1747</v>
      </c>
      <c r="K50" s="479" t="s">
        <v>1980</v>
      </c>
      <c r="L50" s="484" t="s">
        <v>1981</v>
      </c>
      <c r="M50" s="479">
        <v>39.479999999999997</v>
      </c>
      <c r="O50" s="74" t="str">
        <f>TEXT('Moors League'!D55,"000000")</f>
        <v>004880</v>
      </c>
      <c r="P50" s="73" t="str">
        <f t="shared" si="0"/>
        <v>X</v>
      </c>
      <c r="Q50" s="74" t="str">
        <f>TEXT('Moors League'!H55,"000000")</f>
        <v>DSQ</v>
      </c>
      <c r="R50" s="73" t="str">
        <f t="shared" si="1"/>
        <v>X</v>
      </c>
      <c r="S50" s="74" t="str">
        <f>TEXT('Moors League'!L55,"000000")</f>
        <v>005167</v>
      </c>
      <c r="T50" s="73" t="str">
        <f t="shared" si="2"/>
        <v>X</v>
      </c>
      <c r="U50" s="74" t="str">
        <f>TEXT('Moors League'!P55,"000000")</f>
        <v>004247</v>
      </c>
      <c r="V50" s="137" t="str">
        <f t="shared" si="3"/>
        <v>X</v>
      </c>
      <c r="W50" s="74" t="str">
        <f>TEXT('Moors League'!X55,"000000")</f>
        <v>005283</v>
      </c>
      <c r="X50" s="137" t="str">
        <f t="shared" si="4"/>
        <v>X</v>
      </c>
      <c r="Y50" s="74" t="str">
        <f>TEXT('Moors League'!AB55,"000000")</f>
        <v>005480</v>
      </c>
      <c r="Z50" s="137" t="str">
        <f t="shared" si="5"/>
        <v>X</v>
      </c>
      <c r="AA50"/>
      <c r="AB50"/>
    </row>
    <row r="51" spans="1:28" s="28" customFormat="1" ht="21.75" customHeight="1" x14ac:dyDescent="0.25">
      <c r="A51" s="475">
        <v>48</v>
      </c>
      <c r="B51" s="476" t="s">
        <v>86</v>
      </c>
      <c r="C51" s="477" t="s">
        <v>94</v>
      </c>
      <c r="D51" s="477"/>
      <c r="E51" s="476" t="s">
        <v>88</v>
      </c>
      <c r="F51" s="476"/>
      <c r="G51" s="478">
        <v>17</v>
      </c>
      <c r="H51" s="478">
        <v>5</v>
      </c>
      <c r="I51" s="478">
        <v>25</v>
      </c>
      <c r="J51" s="477" t="s">
        <v>6</v>
      </c>
      <c r="K51" s="479" t="s">
        <v>1982</v>
      </c>
      <c r="L51" s="484" t="s">
        <v>1948</v>
      </c>
      <c r="M51" s="479">
        <v>36.799999999999997</v>
      </c>
      <c r="O51" s="74" t="str">
        <f>TEXT('Moors League'!D56,"000000")</f>
        <v>004413</v>
      </c>
      <c r="P51" s="73" t="str">
        <f t="shared" si="0"/>
        <v>X</v>
      </c>
      <c r="Q51" s="74" t="str">
        <f>TEXT('Moors League'!H56,"000000")</f>
        <v>005455</v>
      </c>
      <c r="R51" s="73" t="str">
        <f t="shared" si="1"/>
        <v>X</v>
      </c>
      <c r="S51" s="74" t="str">
        <f>TEXT('Moors League'!L56,"000000")</f>
        <v>004609</v>
      </c>
      <c r="T51" s="73" t="str">
        <f t="shared" si="2"/>
        <v>X</v>
      </c>
      <c r="U51" s="74" t="str">
        <f>TEXT('Moors League'!P56,"000000")</f>
        <v>011713</v>
      </c>
      <c r="V51" s="137" t="str">
        <f t="shared" si="3"/>
        <v>X</v>
      </c>
      <c r="W51" s="74" t="str">
        <f>TEXT('Moors League'!X56,"000000")</f>
        <v>005914</v>
      </c>
      <c r="X51" s="137" t="str">
        <f t="shared" si="4"/>
        <v>X</v>
      </c>
      <c r="Y51" s="74" t="str">
        <f>TEXT('Moors League'!AB56,"000000")</f>
        <v>010002</v>
      </c>
      <c r="Z51" s="137" t="str">
        <f t="shared" si="5"/>
        <v>X</v>
      </c>
      <c r="AA51"/>
      <c r="AB51"/>
    </row>
    <row r="52" spans="1:28" s="28" customFormat="1" ht="21.75" customHeight="1" x14ac:dyDescent="0.25">
      <c r="A52" s="475">
        <v>49</v>
      </c>
      <c r="B52" s="476" t="s">
        <v>83</v>
      </c>
      <c r="C52" s="477" t="s">
        <v>91</v>
      </c>
      <c r="D52" s="477"/>
      <c r="E52" s="476" t="s">
        <v>85</v>
      </c>
      <c r="F52" s="476"/>
      <c r="G52" s="478">
        <v>5</v>
      </c>
      <c r="H52" s="478">
        <v>10</v>
      </c>
      <c r="I52" s="478">
        <v>13</v>
      </c>
      <c r="J52" s="477" t="s">
        <v>5</v>
      </c>
      <c r="K52" s="480" t="s">
        <v>890</v>
      </c>
      <c r="L52" s="484" t="s">
        <v>78</v>
      </c>
      <c r="M52" s="480">
        <v>30.95</v>
      </c>
      <c r="O52" s="74" t="str">
        <f>TEXT('Moors League'!D57,"000000")</f>
        <v>004397</v>
      </c>
      <c r="P52" s="73" t="str">
        <f t="shared" si="0"/>
        <v>X</v>
      </c>
      <c r="Q52" s="74" t="str">
        <f>TEXT('Moors League'!H57,"000000")</f>
        <v>003791</v>
      </c>
      <c r="R52" s="73" t="str">
        <f t="shared" si="1"/>
        <v>X</v>
      </c>
      <c r="S52" s="74" t="str">
        <f>TEXT('Moors League'!L57,"000000")</f>
        <v>003589</v>
      </c>
      <c r="T52" s="73" t="str">
        <f t="shared" si="2"/>
        <v>X</v>
      </c>
      <c r="U52" s="74" t="str">
        <f>TEXT('Moors League'!P57,"000000")</f>
        <v>003518</v>
      </c>
      <c r="V52" s="137" t="str">
        <f t="shared" si="3"/>
        <v>X</v>
      </c>
      <c r="W52" s="74" t="str">
        <f>TEXT('Moors League'!X57,"000000")</f>
        <v>004387</v>
      </c>
      <c r="X52" s="137" t="str">
        <f t="shared" si="4"/>
        <v>X</v>
      </c>
      <c r="Y52" s="74" t="str">
        <f>TEXT('Moors League'!AB57,"000000")</f>
        <v>004015</v>
      </c>
      <c r="Z52" s="137" t="str">
        <f t="shared" si="5"/>
        <v>X</v>
      </c>
      <c r="AA52"/>
      <c r="AB52"/>
    </row>
    <row r="53" spans="1:28" s="28" customFormat="1" ht="21.75" customHeight="1" x14ac:dyDescent="0.25">
      <c r="A53" s="475">
        <v>50</v>
      </c>
      <c r="B53" s="476" t="s">
        <v>86</v>
      </c>
      <c r="C53" s="477" t="s">
        <v>91</v>
      </c>
      <c r="D53" s="477"/>
      <c r="E53" s="476" t="s">
        <v>85</v>
      </c>
      <c r="F53" s="476"/>
      <c r="G53" s="478">
        <v>11</v>
      </c>
      <c r="H53" s="478">
        <v>10</v>
      </c>
      <c r="I53" s="478">
        <v>8</v>
      </c>
      <c r="J53" s="477" t="s">
        <v>89</v>
      </c>
      <c r="K53" s="480" t="s">
        <v>891</v>
      </c>
      <c r="L53" s="484" t="s">
        <v>93</v>
      </c>
      <c r="M53" s="480">
        <v>29.14</v>
      </c>
      <c r="O53" s="74" t="str">
        <f>TEXT('Moors League'!D58,"000000")</f>
        <v>003920</v>
      </c>
      <c r="P53" s="73" t="str">
        <f t="shared" si="0"/>
        <v>X</v>
      </c>
      <c r="Q53" s="74" t="str">
        <f>TEXT('Moors League'!H58,"000000")</f>
        <v>003352</v>
      </c>
      <c r="R53" s="73" t="str">
        <f t="shared" si="1"/>
        <v>X</v>
      </c>
      <c r="S53" s="74" t="str">
        <f>TEXT('Moors League'!L58,"000000")</f>
        <v>003138</v>
      </c>
      <c r="T53" s="73" t="str">
        <f t="shared" si="2"/>
        <v>X</v>
      </c>
      <c r="U53" s="74" t="str">
        <f>TEXT('Moors League'!P58,"000000")</f>
        <v>002910</v>
      </c>
      <c r="V53" s="137" t="str">
        <f t="shared" si="3"/>
        <v>RECORD</v>
      </c>
      <c r="W53" s="74" t="str">
        <f>TEXT('Moors League'!X58,"000000")</f>
        <v>003759</v>
      </c>
      <c r="X53" s="137" t="str">
        <f t="shared" si="4"/>
        <v>X</v>
      </c>
      <c r="Y53" s="74" t="str">
        <f>TEXT('Moors League'!AB58,"000000")</f>
        <v>003934</v>
      </c>
      <c r="Z53" s="137" t="str">
        <f t="shared" si="5"/>
        <v>X</v>
      </c>
      <c r="AA53"/>
      <c r="AB53"/>
    </row>
    <row r="54" spans="1:28" s="28" customFormat="1" ht="21.75" customHeight="1" x14ac:dyDescent="0.25">
      <c r="A54" s="475">
        <v>51</v>
      </c>
      <c r="B54" s="476" t="s">
        <v>83</v>
      </c>
      <c r="C54" s="477" t="s">
        <v>87</v>
      </c>
      <c r="D54" s="477"/>
      <c r="E54" s="476" t="s">
        <v>92</v>
      </c>
      <c r="F54" s="476"/>
      <c r="G54" s="478">
        <v>16</v>
      </c>
      <c r="H54" s="478">
        <v>4</v>
      </c>
      <c r="I54" s="478">
        <v>16</v>
      </c>
      <c r="J54" s="477" t="s">
        <v>5</v>
      </c>
      <c r="K54" s="480" t="s">
        <v>892</v>
      </c>
      <c r="L54" s="484" t="s">
        <v>120</v>
      </c>
      <c r="M54" s="480">
        <v>38.89</v>
      </c>
      <c r="O54" s="74" t="str">
        <f>TEXT('Moors League'!D59,"000000")</f>
        <v>004577</v>
      </c>
      <c r="P54" s="73" t="str">
        <f t="shared" si="0"/>
        <v>X</v>
      </c>
      <c r="Q54" s="74" t="str">
        <f>TEXT('Moors League'!H59,"000000")</f>
        <v>004483</v>
      </c>
      <c r="R54" s="73" t="str">
        <f t="shared" si="1"/>
        <v>X</v>
      </c>
      <c r="S54" s="74" t="str">
        <f>TEXT('Moors League'!L59,"000000")</f>
        <v>004472</v>
      </c>
      <c r="T54" s="73" t="str">
        <f t="shared" si="2"/>
        <v>X</v>
      </c>
      <c r="U54" s="74" t="str">
        <f>TEXT('Moors League'!P59,"000000")</f>
        <v>004512</v>
      </c>
      <c r="V54" s="137" t="str">
        <f t="shared" si="3"/>
        <v>X</v>
      </c>
      <c r="W54" s="74" t="str">
        <f>TEXT('Moors League'!X59,"000000")</f>
        <v>004721</v>
      </c>
      <c r="X54" s="137" t="str">
        <f t="shared" si="4"/>
        <v>X</v>
      </c>
      <c r="Y54" s="74" t="str">
        <f>TEXT('Moors League'!AB59,"000000")</f>
        <v>005504</v>
      </c>
      <c r="Z54" s="137" t="str">
        <f t="shared" si="5"/>
        <v>X</v>
      </c>
      <c r="AA54"/>
      <c r="AB54"/>
    </row>
    <row r="55" spans="1:28" s="28" customFormat="1" ht="21.75" customHeight="1" x14ac:dyDescent="0.25">
      <c r="A55" s="475">
        <v>52</v>
      </c>
      <c r="B55" s="476" t="s">
        <v>86</v>
      </c>
      <c r="C55" s="477" t="s">
        <v>87</v>
      </c>
      <c r="D55" s="477"/>
      <c r="E55" s="476" t="s">
        <v>92</v>
      </c>
      <c r="F55" s="476"/>
      <c r="G55" s="478">
        <v>25</v>
      </c>
      <c r="H55" s="478">
        <v>6</v>
      </c>
      <c r="I55" s="478">
        <v>16</v>
      </c>
      <c r="J55" s="477" t="s">
        <v>108</v>
      </c>
      <c r="K55" s="480" t="s">
        <v>893</v>
      </c>
      <c r="L55" s="484" t="s">
        <v>118</v>
      </c>
      <c r="M55" s="480">
        <v>35.54</v>
      </c>
      <c r="O55" s="74" t="str">
        <f>TEXT('Moors League'!D60,"000000")</f>
        <v>004223</v>
      </c>
      <c r="P55" s="73" t="str">
        <f t="shared" si="0"/>
        <v>X</v>
      </c>
      <c r="Q55" s="74" t="str">
        <f>TEXT('Moors League'!H60,"000000")</f>
        <v>004372</v>
      </c>
      <c r="R55" s="73" t="str">
        <f t="shared" si="1"/>
        <v>X</v>
      </c>
      <c r="S55" s="74" t="str">
        <f>TEXT('Moors League'!L60,"000000")</f>
        <v>004803</v>
      </c>
      <c r="T55" s="73" t="str">
        <f t="shared" si="2"/>
        <v>X</v>
      </c>
      <c r="U55" s="74" t="str">
        <f>TEXT('Moors League'!P60,"000000")</f>
        <v>004440</v>
      </c>
      <c r="V55" s="137" t="str">
        <f t="shared" si="3"/>
        <v>X</v>
      </c>
      <c r="W55" s="74" t="str">
        <f>TEXT('Moors League'!X60,"000000")</f>
        <v>005125</v>
      </c>
      <c r="X55" s="137" t="str">
        <f t="shared" si="4"/>
        <v>X</v>
      </c>
      <c r="Y55" s="74" t="str">
        <f>TEXT('Moors League'!AB60,"000000")</f>
        <v>DSQ</v>
      </c>
      <c r="Z55" s="137" t="str">
        <f t="shared" si="5"/>
        <v>X</v>
      </c>
      <c r="AA55"/>
      <c r="AB55"/>
    </row>
    <row r="56" spans="1:28" s="28" customFormat="1" ht="21.75" customHeight="1" x14ac:dyDescent="0.25">
      <c r="A56" s="475">
        <v>53</v>
      </c>
      <c r="B56" s="476" t="s">
        <v>83</v>
      </c>
      <c r="C56" s="477" t="s">
        <v>84</v>
      </c>
      <c r="D56" s="477"/>
      <c r="E56" s="476" t="s">
        <v>107</v>
      </c>
      <c r="F56" s="476"/>
      <c r="G56" s="478">
        <v>11</v>
      </c>
      <c r="H56" s="478">
        <v>7</v>
      </c>
      <c r="I56" s="478">
        <v>15</v>
      </c>
      <c r="J56" s="477" t="s">
        <v>5</v>
      </c>
      <c r="K56" s="480" t="s">
        <v>879</v>
      </c>
      <c r="L56" s="484" t="s">
        <v>78</v>
      </c>
      <c r="M56" s="480">
        <v>27.22</v>
      </c>
      <c r="O56" s="74" t="str">
        <f>TEXT('Moors League'!D61,"000000")</f>
        <v>003604</v>
      </c>
      <c r="P56" s="73" t="str">
        <f t="shared" si="0"/>
        <v>X</v>
      </c>
      <c r="Q56" s="74" t="str">
        <f>TEXT('Moors League'!H61,"000000")</f>
        <v>003142</v>
      </c>
      <c r="R56" s="73" t="str">
        <f t="shared" si="1"/>
        <v>X</v>
      </c>
      <c r="S56" s="74" t="str">
        <f>TEXT('Moors League'!L61,"000000")</f>
        <v>002939</v>
      </c>
      <c r="T56" s="73" t="str">
        <f t="shared" si="2"/>
        <v>X</v>
      </c>
      <c r="U56" s="74" t="str">
        <f>TEXT('Moors League'!P61,"000000")</f>
        <v>002848</v>
      </c>
      <c r="V56" s="137" t="str">
        <f t="shared" si="3"/>
        <v>X</v>
      </c>
      <c r="W56" s="74" t="str">
        <f>TEXT('Moors League'!X61,"000000")</f>
        <v>003060</v>
      </c>
      <c r="X56" s="137" t="str">
        <f t="shared" si="4"/>
        <v>X</v>
      </c>
      <c r="Y56" s="74" t="str">
        <f>TEXT('Moors League'!AB61,"000000")</f>
        <v>002940</v>
      </c>
      <c r="Z56" s="137" t="str">
        <f t="shared" si="5"/>
        <v>X</v>
      </c>
      <c r="AA56"/>
      <c r="AB56"/>
    </row>
    <row r="57" spans="1:28" s="28" customFormat="1" ht="21.75" customHeight="1" x14ac:dyDescent="0.25">
      <c r="A57" s="475">
        <v>54</v>
      </c>
      <c r="B57" s="476" t="s">
        <v>86</v>
      </c>
      <c r="C57" s="477" t="s">
        <v>84</v>
      </c>
      <c r="D57" s="477"/>
      <c r="E57" s="476" t="s">
        <v>107</v>
      </c>
      <c r="F57" s="476"/>
      <c r="G57" s="478">
        <v>4</v>
      </c>
      <c r="H57" s="478">
        <v>7</v>
      </c>
      <c r="I57" s="478">
        <v>9</v>
      </c>
      <c r="J57" s="477" t="s">
        <v>89</v>
      </c>
      <c r="K57" s="479" t="s">
        <v>948</v>
      </c>
      <c r="L57" s="484" t="s">
        <v>93</v>
      </c>
      <c r="M57" s="479">
        <v>23.9</v>
      </c>
      <c r="O57" s="74" t="str">
        <f>TEXT('Moors League'!D62,"000000")</f>
        <v>003251</v>
      </c>
      <c r="P57" s="73" t="str">
        <f t="shared" si="0"/>
        <v>X</v>
      </c>
      <c r="Q57" s="74" t="str">
        <f>TEXT('Moors League'!H62,"000000")</f>
        <v>002451</v>
      </c>
      <c r="R57" s="73" t="str">
        <f t="shared" si="1"/>
        <v>X</v>
      </c>
      <c r="S57" s="74" t="str">
        <f>TEXT('Moors League'!L62,"000000")</f>
        <v>002634</v>
      </c>
      <c r="T57" s="73" t="str">
        <f t="shared" si="2"/>
        <v>X</v>
      </c>
      <c r="U57" s="74" t="str">
        <f>TEXT('Moors League'!P62,"000000")</f>
        <v>002373</v>
      </c>
      <c r="V57" s="137" t="str">
        <f t="shared" si="3"/>
        <v>RECORD</v>
      </c>
      <c r="W57" s="74" t="str">
        <f>TEXT('Moors League'!X62,"000000")</f>
        <v>002716</v>
      </c>
      <c r="X57" s="137" t="str">
        <f t="shared" si="4"/>
        <v>X</v>
      </c>
      <c r="Y57" s="74" t="str">
        <f>TEXT('Moors League'!AB62,"000000")</f>
        <v>003176</v>
      </c>
      <c r="Z57" s="137" t="str">
        <f t="shared" si="5"/>
        <v>X</v>
      </c>
      <c r="AA57"/>
      <c r="AB57"/>
    </row>
    <row r="58" spans="1:28" s="28" customFormat="1" ht="21.75" customHeight="1" x14ac:dyDescent="0.25">
      <c r="A58" s="475">
        <v>55</v>
      </c>
      <c r="B58" s="476" t="s">
        <v>83</v>
      </c>
      <c r="C58" s="477" t="s">
        <v>99</v>
      </c>
      <c r="D58" s="477" t="s">
        <v>146</v>
      </c>
      <c r="E58" s="476" t="s">
        <v>103</v>
      </c>
      <c r="F58" s="476"/>
      <c r="G58" s="478">
        <v>25</v>
      </c>
      <c r="H58" s="478">
        <v>1</v>
      </c>
      <c r="I58" s="478">
        <v>25</v>
      </c>
      <c r="J58" s="477" t="s">
        <v>108</v>
      </c>
      <c r="K58" s="479" t="s">
        <v>1983</v>
      </c>
      <c r="L58" s="484"/>
      <c r="M58" s="479" t="s">
        <v>1984</v>
      </c>
      <c r="O58" s="74" t="str">
        <f>TEXT('Moors League'!D63,"000000")</f>
        <v>022606</v>
      </c>
      <c r="P58" s="73" t="str">
        <f t="shared" si="0"/>
        <v>X</v>
      </c>
      <c r="Q58" s="74" t="str">
        <f>TEXT('Moors League'!H63,"000000")</f>
        <v>020967</v>
      </c>
      <c r="R58" s="73" t="str">
        <f t="shared" si="1"/>
        <v>X</v>
      </c>
      <c r="S58" s="74" t="str">
        <f>TEXT('Moors League'!L63,"000000")</f>
        <v>020863</v>
      </c>
      <c r="T58" s="73" t="str">
        <f t="shared" si="2"/>
        <v>X</v>
      </c>
      <c r="U58" s="74" t="str">
        <f>TEXT('Moors League'!P63,"000000")</f>
        <v>022672</v>
      </c>
      <c r="V58" s="137" t="str">
        <f t="shared" si="3"/>
        <v>X</v>
      </c>
      <c r="W58" s="74" t="str">
        <f>TEXT('Moors League'!X63,"000000")</f>
        <v>025046</v>
      </c>
      <c r="X58" s="137" t="str">
        <f t="shared" si="4"/>
        <v>X</v>
      </c>
      <c r="Y58" s="74" t="str">
        <f>TEXT('Moors League'!AB63,"000000")</f>
        <v>024289</v>
      </c>
      <c r="Z58" s="137" t="str">
        <f t="shared" si="5"/>
        <v>X</v>
      </c>
      <c r="AA58"/>
      <c r="AB58"/>
    </row>
    <row r="59" spans="1:28" s="28" customFormat="1" ht="21.75" customHeight="1" x14ac:dyDescent="0.25">
      <c r="A59" s="475">
        <v>56</v>
      </c>
      <c r="B59" s="476" t="s">
        <v>86</v>
      </c>
      <c r="C59" s="477" t="s">
        <v>99</v>
      </c>
      <c r="D59" s="477" t="s">
        <v>146</v>
      </c>
      <c r="E59" s="476" t="s">
        <v>103</v>
      </c>
      <c r="F59" s="476"/>
      <c r="G59" s="478">
        <v>16</v>
      </c>
      <c r="H59" s="478">
        <v>5</v>
      </c>
      <c r="I59" s="478">
        <v>26</v>
      </c>
      <c r="J59" s="477" t="s">
        <v>108</v>
      </c>
      <c r="K59" s="479" t="s">
        <v>1985</v>
      </c>
      <c r="L59" s="486"/>
      <c r="M59" s="479" t="s">
        <v>1986</v>
      </c>
      <c r="O59" s="74" t="str">
        <f>TEXT('Moors League'!D64,"000000")</f>
        <v>020238</v>
      </c>
      <c r="P59" s="73" t="str">
        <f t="shared" si="0"/>
        <v>X</v>
      </c>
      <c r="Q59" s="74" t="str">
        <f>TEXT('Moors League'!H64,"000000")</f>
        <v>021525</v>
      </c>
      <c r="R59" s="73" t="str">
        <f t="shared" si="1"/>
        <v>X</v>
      </c>
      <c r="S59" s="74" t="str">
        <f>TEXT('Moors League'!L64,"000000")</f>
        <v>020210</v>
      </c>
      <c r="T59" s="73" t="str">
        <f t="shared" si="2"/>
        <v>X</v>
      </c>
      <c r="U59" s="74" t="str">
        <f>TEXT('Moors League'!P64,"000000")</f>
        <v>022015</v>
      </c>
      <c r="V59" s="137" t="str">
        <f t="shared" si="3"/>
        <v>X</v>
      </c>
      <c r="W59" s="74" t="str">
        <f>TEXT('Moors League'!X64,"000000")</f>
        <v>022012</v>
      </c>
      <c r="X59" s="137" t="str">
        <f t="shared" si="4"/>
        <v>X</v>
      </c>
      <c r="Y59" s="74" t="str">
        <f>TEXT('Moors League'!AB64,"000000")</f>
        <v>DNS</v>
      </c>
      <c r="Z59" s="137" t="str">
        <f t="shared" si="5"/>
        <v>X</v>
      </c>
      <c r="AA59"/>
      <c r="AB59"/>
    </row>
    <row r="60" spans="1:28" s="28" customFormat="1" ht="21.75" customHeight="1" x14ac:dyDescent="0.25">
      <c r="A60" s="475">
        <v>57</v>
      </c>
      <c r="B60" s="476" t="s">
        <v>83</v>
      </c>
      <c r="C60" s="477" t="s">
        <v>109</v>
      </c>
      <c r="D60" s="477" t="s">
        <v>145</v>
      </c>
      <c r="E60" s="476" t="s">
        <v>101</v>
      </c>
      <c r="F60" s="476"/>
      <c r="G60" s="478">
        <v>29</v>
      </c>
      <c r="H60" s="478">
        <v>6</v>
      </c>
      <c r="I60" s="478">
        <v>2</v>
      </c>
      <c r="J60" s="477" t="s">
        <v>102</v>
      </c>
      <c r="K60" s="480" t="s">
        <v>896</v>
      </c>
      <c r="L60" s="486"/>
      <c r="M60" s="480" t="s">
        <v>1987</v>
      </c>
      <c r="O60" s="74" t="str">
        <f>TEXT('Moors League'!D65,"000000")</f>
        <v>013243</v>
      </c>
      <c r="P60" s="73" t="str">
        <f t="shared" si="0"/>
        <v>X</v>
      </c>
      <c r="Q60" s="74" t="str">
        <f>TEXT('Moors League'!H65,"000000")</f>
        <v>DSQ</v>
      </c>
      <c r="R60" s="73" t="str">
        <f t="shared" si="1"/>
        <v>X</v>
      </c>
      <c r="S60" s="74" t="str">
        <f>TEXT('Moors League'!L65,"000000")</f>
        <v>013294</v>
      </c>
      <c r="T60" s="73" t="str">
        <f t="shared" si="2"/>
        <v>X</v>
      </c>
      <c r="U60" s="74" t="str">
        <f>TEXT('Moors League'!P65,"000000")</f>
        <v>013261</v>
      </c>
      <c r="V60" s="137" t="str">
        <f t="shared" si="3"/>
        <v>X</v>
      </c>
      <c r="W60" s="74" t="str">
        <f>TEXT('Moors League'!X65,"000000")</f>
        <v>014302</v>
      </c>
      <c r="X60" s="137" t="str">
        <f t="shared" si="4"/>
        <v>X</v>
      </c>
      <c r="Y60" s="74" t="str">
        <f>TEXT('Moors League'!AB65,"000000")</f>
        <v>013363</v>
      </c>
      <c r="Z60" s="137" t="str">
        <f t="shared" si="5"/>
        <v>X</v>
      </c>
      <c r="AA60"/>
      <c r="AB60"/>
    </row>
    <row r="61" spans="1:28" s="28" customFormat="1" ht="21.75" customHeight="1" x14ac:dyDescent="0.25">
      <c r="A61" s="475">
        <v>58</v>
      </c>
      <c r="B61" s="476" t="s">
        <v>86</v>
      </c>
      <c r="C61" s="477" t="s">
        <v>109</v>
      </c>
      <c r="D61" s="477" t="s">
        <v>145</v>
      </c>
      <c r="E61" s="476" t="s">
        <v>101</v>
      </c>
      <c r="F61" s="476"/>
      <c r="G61" s="478">
        <v>29</v>
      </c>
      <c r="H61" s="478">
        <v>6</v>
      </c>
      <c r="I61" s="478">
        <v>2</v>
      </c>
      <c r="J61" s="477" t="s">
        <v>106</v>
      </c>
      <c r="K61" s="480" t="s">
        <v>897</v>
      </c>
      <c r="L61" s="486"/>
      <c r="M61" s="480" t="s">
        <v>1988</v>
      </c>
      <c r="O61" s="74" t="str">
        <f>TEXT('Moors League'!D66,"000000")</f>
        <v>012996</v>
      </c>
      <c r="P61" s="73" t="str">
        <f t="shared" si="0"/>
        <v>X</v>
      </c>
      <c r="Q61" s="74" t="str">
        <f>TEXT('Moors League'!H66,"000000")</f>
        <v>013742</v>
      </c>
      <c r="R61" s="73" t="str">
        <f t="shared" si="1"/>
        <v>X</v>
      </c>
      <c r="S61" s="74" t="str">
        <f>TEXT('Moors League'!L66,"000000")</f>
        <v>013597</v>
      </c>
      <c r="T61" s="73" t="str">
        <f t="shared" si="2"/>
        <v>X</v>
      </c>
      <c r="U61" s="74" t="str">
        <f>TEXT('Moors League'!P66,"000000")</f>
        <v>DNS</v>
      </c>
      <c r="V61" s="137" t="str">
        <f t="shared" si="3"/>
        <v>X</v>
      </c>
      <c r="W61" s="74" t="str">
        <f>TEXT('Moors League'!X66,"000000")</f>
        <v>DSQ</v>
      </c>
      <c r="X61" s="137" t="str">
        <f t="shared" si="4"/>
        <v>X</v>
      </c>
      <c r="Y61" s="74" t="str">
        <f>TEXT('Moors League'!AB66,"000000")</f>
        <v>013374</v>
      </c>
      <c r="Z61" s="137" t="str">
        <f t="shared" si="5"/>
        <v>X</v>
      </c>
      <c r="AA61"/>
      <c r="AB61"/>
    </row>
    <row r="62" spans="1:28" s="28" customFormat="1" ht="21.75" customHeight="1" x14ac:dyDescent="0.25">
      <c r="A62" s="475">
        <v>59</v>
      </c>
      <c r="B62" s="476" t="s">
        <v>83</v>
      </c>
      <c r="C62" s="477" t="s">
        <v>91</v>
      </c>
      <c r="D62" s="477" t="s">
        <v>146</v>
      </c>
      <c r="E62" s="476" t="s">
        <v>103</v>
      </c>
      <c r="F62" s="476"/>
      <c r="G62" s="478">
        <v>10</v>
      </c>
      <c r="H62" s="478">
        <v>1</v>
      </c>
      <c r="I62" s="478">
        <v>26</v>
      </c>
      <c r="J62" s="477" t="s">
        <v>108</v>
      </c>
      <c r="K62" s="479" t="s">
        <v>1989</v>
      </c>
      <c r="L62" s="484"/>
      <c r="M62" s="479" t="s">
        <v>1990</v>
      </c>
      <c r="O62" s="74" t="str">
        <f>TEXT('Moors League'!D67,"000000")</f>
        <v>021979</v>
      </c>
      <c r="P62" s="73" t="str">
        <f t="shared" si="0"/>
        <v>X</v>
      </c>
      <c r="Q62" s="74" t="str">
        <f>TEXT('Moors League'!H67,"000000")</f>
        <v>020659</v>
      </c>
      <c r="R62" s="73" t="str">
        <f t="shared" si="1"/>
        <v>X</v>
      </c>
      <c r="S62" s="74" t="str">
        <f>TEXT('Moors League'!L67,"000000")</f>
        <v>020723</v>
      </c>
      <c r="T62" s="73" t="str">
        <f t="shared" si="2"/>
        <v>X</v>
      </c>
      <c r="U62" s="74" t="str">
        <f>TEXT('Moors League'!P67,"000000")</f>
        <v>021661</v>
      </c>
      <c r="V62" s="137" t="str">
        <f t="shared" si="3"/>
        <v>X</v>
      </c>
      <c r="W62" s="74" t="str">
        <f>TEXT('Moors League'!X67,"000000")</f>
        <v>023517</v>
      </c>
      <c r="X62" s="137" t="str">
        <f t="shared" si="4"/>
        <v>X</v>
      </c>
      <c r="Y62" s="74" t="str">
        <f>TEXT('Moors League'!AB67,"000000")</f>
        <v>DNS</v>
      </c>
      <c r="Z62" s="137" t="str">
        <f t="shared" si="5"/>
        <v>X</v>
      </c>
      <c r="AA62"/>
      <c r="AB62"/>
    </row>
    <row r="63" spans="1:28" s="28" customFormat="1" ht="21.75" customHeight="1" x14ac:dyDescent="0.25">
      <c r="A63" s="475">
        <v>60</v>
      </c>
      <c r="B63" s="476" t="s">
        <v>86</v>
      </c>
      <c r="C63" s="477" t="s">
        <v>91</v>
      </c>
      <c r="D63" s="477" t="s">
        <v>146</v>
      </c>
      <c r="E63" s="476" t="s">
        <v>103</v>
      </c>
      <c r="F63" s="476"/>
      <c r="G63" s="478">
        <v>24</v>
      </c>
      <c r="H63" s="478">
        <v>1</v>
      </c>
      <c r="I63" s="478">
        <v>26</v>
      </c>
      <c r="J63" s="477" t="s">
        <v>1746</v>
      </c>
      <c r="K63" s="489" t="s">
        <v>1991</v>
      </c>
      <c r="L63" s="484"/>
      <c r="M63" s="480" t="s">
        <v>1992</v>
      </c>
      <c r="O63" s="74" t="str">
        <f>TEXT('Moors League'!D68,"000000")</f>
        <v>020968</v>
      </c>
      <c r="P63" s="73" t="str">
        <f t="shared" si="0"/>
        <v>X</v>
      </c>
      <c r="Q63" s="74" t="str">
        <f>TEXT('Moors League'!H68,"000000")</f>
        <v>020025</v>
      </c>
      <c r="R63" s="73" t="str">
        <f t="shared" si="1"/>
        <v>X</v>
      </c>
      <c r="S63" s="74" t="str">
        <f>TEXT('Moors League'!L68,"000000")</f>
        <v>015638</v>
      </c>
      <c r="T63" s="73" t="str">
        <f t="shared" si="2"/>
        <v>X</v>
      </c>
      <c r="U63" s="74" t="str">
        <f>TEXT('Moors League'!P68,"000000")</f>
        <v>015863</v>
      </c>
      <c r="V63" s="137" t="str">
        <f t="shared" si="3"/>
        <v>X</v>
      </c>
      <c r="W63" s="74" t="str">
        <f>TEXT('Moors League'!X68,"000000")</f>
        <v>023777</v>
      </c>
      <c r="X63" s="137" t="str">
        <f t="shared" si="4"/>
        <v>X</v>
      </c>
      <c r="Y63" s="74" t="str">
        <f>TEXT('Moors League'!AB68,"000000")</f>
        <v>DNS</v>
      </c>
      <c r="Z63" s="137" t="str">
        <f t="shared" si="5"/>
        <v>X</v>
      </c>
      <c r="AA63"/>
      <c r="AB63"/>
    </row>
    <row r="64" spans="1:28" s="28" customFormat="1" ht="21.75" customHeight="1" thickBot="1" x14ac:dyDescent="0.3">
      <c r="A64" s="481">
        <v>61</v>
      </c>
      <c r="B64" s="482" t="s">
        <v>115</v>
      </c>
      <c r="C64" s="483" t="s">
        <v>1993</v>
      </c>
      <c r="D64" s="483"/>
      <c r="E64" s="482" t="s">
        <v>117</v>
      </c>
      <c r="F64" s="482"/>
      <c r="G64" s="490">
        <v>13</v>
      </c>
      <c r="H64" s="490">
        <v>6</v>
      </c>
      <c r="I64" s="490">
        <v>26</v>
      </c>
      <c r="J64" s="491" t="s">
        <v>1746</v>
      </c>
      <c r="K64" s="479" t="s">
        <v>1994</v>
      </c>
      <c r="L64" s="492"/>
      <c r="M64" s="493" t="s">
        <v>1995</v>
      </c>
      <c r="O64" s="74" t="str">
        <f>TEXT('Moors League'!D69,"000000")</f>
        <v>045323</v>
      </c>
      <c r="P64" s="73" t="str">
        <f t="shared" si="0"/>
        <v>X</v>
      </c>
      <c r="Q64" s="74" t="str">
        <f>TEXT('Moors League'!H69,"000000")</f>
        <v>043656</v>
      </c>
      <c r="R64" s="73" t="str">
        <f t="shared" si="1"/>
        <v>X</v>
      </c>
      <c r="S64" s="74" t="str">
        <f>TEXT('Moors League'!L69,"000000")</f>
        <v>043390</v>
      </c>
      <c r="T64" s="73" t="str">
        <f t="shared" si="2"/>
        <v>X</v>
      </c>
      <c r="U64" s="74" t="str">
        <f>TEXT('Moors League'!P69,"000000")</f>
        <v>043316</v>
      </c>
      <c r="V64" s="137" t="str">
        <f t="shared" si="3"/>
        <v>X</v>
      </c>
      <c r="W64" s="74" t="str">
        <f>TEXT('Moors League'!X69,"000000")</f>
        <v>051405</v>
      </c>
      <c r="X64" s="137" t="str">
        <f t="shared" si="4"/>
        <v>X</v>
      </c>
      <c r="Y64" s="74" t="str">
        <f>TEXT('Moors League'!AB69,"000000")</f>
        <v>DSQ</v>
      </c>
      <c r="Z64" s="137" t="str">
        <f t="shared" si="5"/>
        <v>X</v>
      </c>
      <c r="AA64"/>
      <c r="AB64"/>
    </row>
    <row r="65" spans="1:28" s="28" customFormat="1" ht="21.75" customHeight="1" x14ac:dyDescent="0.25">
      <c r="A65" s="10"/>
      <c r="B65"/>
      <c r="C65"/>
      <c r="D65"/>
      <c r="E65"/>
      <c r="F65" s="11"/>
      <c r="G65" s="10"/>
      <c r="H65" s="10"/>
      <c r="I65" s="10"/>
      <c r="J65"/>
      <c r="K65"/>
      <c r="L65" s="10"/>
      <c r="O65" s="136"/>
      <c r="P65" s="73"/>
      <c r="Q65" s="495"/>
      <c r="R65" s="73"/>
      <c r="S65" s="495"/>
      <c r="T65" s="73"/>
      <c r="U65" s="495"/>
      <c r="V65" s="137"/>
      <c r="W65" s="74" t="str">
        <f>TEXT('Moors League'!X70,"000000")</f>
        <v>000000</v>
      </c>
      <c r="X65" s="137" t="str">
        <f t="shared" ref="X65" si="6">IFERROR(IF(_xlfn.NUMBERVALUE(W65)&lt;_xlfn.NUMBERVALUE($K65),"RECORD","X"),"X")</f>
        <v>X</v>
      </c>
      <c r="Y65" s="74" t="str">
        <f>TEXT('Moors League'!Z70,"000000")</f>
        <v>000000</v>
      </c>
      <c r="Z65" s="137" t="str">
        <f t="shared" ref="Z65" si="7">IFERROR(IF(_xlfn.NUMBERVALUE(Y65)&lt;_xlfn.NUMBERVALUE($K65),"RECORD","X"),"X")</f>
        <v>X</v>
      </c>
      <c r="AA65"/>
      <c r="AB65"/>
    </row>
    <row r="66" spans="1:28" x14ac:dyDescent="0.25">
      <c r="L66" s="10"/>
    </row>
    <row r="67" spans="1:28" x14ac:dyDescent="0.25">
      <c r="L67" s="10"/>
    </row>
    <row r="68" spans="1:28" x14ac:dyDescent="0.25">
      <c r="A68" s="679" t="s">
        <v>902</v>
      </c>
      <c r="B68" s="679"/>
      <c r="C68" s="679"/>
      <c r="D68" s="679"/>
      <c r="E68" s="679"/>
      <c r="F68" s="679"/>
      <c r="G68" s="679"/>
      <c r="H68" s="679"/>
      <c r="I68" s="679"/>
      <c r="L68" s="10"/>
    </row>
    <row r="69" spans="1:28" x14ac:dyDescent="0.25">
      <c r="A69" s="477">
        <v>11</v>
      </c>
      <c r="B69" s="476" t="s">
        <v>83</v>
      </c>
      <c r="C69" s="477" t="s">
        <v>84</v>
      </c>
      <c r="D69" s="477" t="s">
        <v>145</v>
      </c>
      <c r="E69" s="476" t="s">
        <v>101</v>
      </c>
      <c r="F69" s="476"/>
      <c r="G69" s="478">
        <v>1</v>
      </c>
      <c r="H69" s="478">
        <v>6</v>
      </c>
      <c r="I69" s="478">
        <v>19</v>
      </c>
      <c r="J69" s="477" t="s">
        <v>108</v>
      </c>
      <c r="K69" s="480" t="s">
        <v>862</v>
      </c>
      <c r="L69" s="477"/>
    </row>
    <row r="70" spans="1:28" x14ac:dyDescent="0.25">
      <c r="A70" s="477">
        <v>12</v>
      </c>
      <c r="B70" s="476" t="s">
        <v>86</v>
      </c>
      <c r="C70" s="477" t="s">
        <v>84</v>
      </c>
      <c r="D70" s="477" t="s">
        <v>145</v>
      </c>
      <c r="E70" s="476" t="s">
        <v>101</v>
      </c>
      <c r="F70" s="476"/>
      <c r="G70" s="478">
        <v>6</v>
      </c>
      <c r="H70" s="478">
        <v>7</v>
      </c>
      <c r="I70" s="478">
        <v>19</v>
      </c>
      <c r="J70" s="477" t="s">
        <v>108</v>
      </c>
      <c r="K70" s="480" t="s">
        <v>863</v>
      </c>
      <c r="L70" s="477"/>
    </row>
    <row r="71" spans="1:28" x14ac:dyDescent="0.25">
      <c r="A71" s="483">
        <v>13</v>
      </c>
      <c r="B71" s="482" t="s">
        <v>83</v>
      </c>
      <c r="C71" s="483" t="s">
        <v>87</v>
      </c>
      <c r="D71" s="477" t="s">
        <v>145</v>
      </c>
      <c r="E71" s="482" t="s">
        <v>103</v>
      </c>
      <c r="F71" s="482"/>
      <c r="G71" s="478">
        <v>25</v>
      </c>
      <c r="H71" s="478">
        <v>6</v>
      </c>
      <c r="I71" s="478">
        <v>16</v>
      </c>
      <c r="J71" s="477" t="s">
        <v>4</v>
      </c>
      <c r="K71" s="480" t="s">
        <v>865</v>
      </c>
      <c r="L71" s="477"/>
    </row>
    <row r="72" spans="1:28" x14ac:dyDescent="0.25">
      <c r="A72" s="477">
        <v>14</v>
      </c>
      <c r="B72" s="476" t="s">
        <v>86</v>
      </c>
      <c r="C72" s="477" t="s">
        <v>87</v>
      </c>
      <c r="D72" s="477" t="s">
        <v>145</v>
      </c>
      <c r="E72" s="476" t="s">
        <v>103</v>
      </c>
      <c r="F72" s="476"/>
      <c r="G72" s="478">
        <v>30</v>
      </c>
      <c r="H72" s="478">
        <v>6</v>
      </c>
      <c r="I72" s="478">
        <v>12</v>
      </c>
      <c r="J72" s="477" t="s">
        <v>102</v>
      </c>
      <c r="K72" s="480" t="s">
        <v>867</v>
      </c>
      <c r="L72" s="477"/>
    </row>
    <row r="73" spans="1:28" x14ac:dyDescent="0.25">
      <c r="A73" s="477">
        <v>27</v>
      </c>
      <c r="B73" s="476" t="s">
        <v>83</v>
      </c>
      <c r="C73" s="477" t="s">
        <v>109</v>
      </c>
      <c r="D73" s="477" t="s">
        <v>145</v>
      </c>
      <c r="E73" s="476" t="s">
        <v>103</v>
      </c>
      <c r="F73" s="476"/>
      <c r="G73" s="478">
        <v>25</v>
      </c>
      <c r="H73" s="478">
        <v>6</v>
      </c>
      <c r="I73" s="478">
        <v>16</v>
      </c>
      <c r="J73" s="477" t="s">
        <v>6</v>
      </c>
      <c r="K73" s="480" t="s">
        <v>876</v>
      </c>
      <c r="L73" s="494"/>
    </row>
    <row r="74" spans="1:28" x14ac:dyDescent="0.25">
      <c r="A74" s="477">
        <v>25</v>
      </c>
      <c r="B74" s="476" t="s">
        <v>83</v>
      </c>
      <c r="C74" s="477" t="s">
        <v>99</v>
      </c>
      <c r="D74" s="477" t="s">
        <v>145</v>
      </c>
      <c r="E74" s="476" t="s">
        <v>101</v>
      </c>
      <c r="F74" s="476"/>
      <c r="G74" s="478">
        <v>21</v>
      </c>
      <c r="H74" s="478">
        <v>4</v>
      </c>
      <c r="I74" s="478">
        <v>18</v>
      </c>
      <c r="J74" s="477" t="s">
        <v>5</v>
      </c>
      <c r="K74" s="480" t="s">
        <v>874</v>
      </c>
      <c r="L74" s="477"/>
    </row>
    <row r="75" spans="1:28" x14ac:dyDescent="0.25">
      <c r="A75" s="477">
        <v>26</v>
      </c>
      <c r="B75" s="476" t="s">
        <v>86</v>
      </c>
      <c r="C75" s="477" t="s">
        <v>99</v>
      </c>
      <c r="D75" s="477" t="s">
        <v>145</v>
      </c>
      <c r="E75" s="476" t="s">
        <v>101</v>
      </c>
      <c r="F75" s="476"/>
      <c r="G75" s="478">
        <v>25</v>
      </c>
      <c r="H75" s="478">
        <v>6</v>
      </c>
      <c r="I75" s="478">
        <v>16</v>
      </c>
      <c r="J75" s="477" t="s">
        <v>6</v>
      </c>
      <c r="K75" s="480" t="s">
        <v>875</v>
      </c>
      <c r="L75" s="494"/>
    </row>
    <row r="76" spans="1:28" x14ac:dyDescent="0.25">
      <c r="L76" s="477"/>
    </row>
    <row r="77" spans="1:28" x14ac:dyDescent="0.25">
      <c r="A77" s="477">
        <v>30</v>
      </c>
      <c r="B77" s="476" t="s">
        <v>86</v>
      </c>
      <c r="C77" s="477" t="s">
        <v>91</v>
      </c>
      <c r="D77" s="477" t="s">
        <v>145</v>
      </c>
      <c r="E77" s="476" t="s">
        <v>101</v>
      </c>
      <c r="F77" s="476"/>
      <c r="G77" s="478">
        <v>18</v>
      </c>
      <c r="H77" s="478">
        <v>1</v>
      </c>
      <c r="I77" s="478">
        <v>20</v>
      </c>
      <c r="J77" s="477" t="s">
        <v>89</v>
      </c>
      <c r="K77" s="480" t="s">
        <v>877</v>
      </c>
      <c r="L77" s="477"/>
    </row>
    <row r="78" spans="1:28" x14ac:dyDescent="0.25">
      <c r="A78" s="477">
        <v>41</v>
      </c>
      <c r="B78" s="476" t="s">
        <v>83</v>
      </c>
      <c r="C78" s="477" t="s">
        <v>84</v>
      </c>
      <c r="D78" s="477" t="s">
        <v>145</v>
      </c>
      <c r="E78" s="476" t="s">
        <v>103</v>
      </c>
      <c r="F78" s="476"/>
      <c r="G78" s="478">
        <v>6</v>
      </c>
      <c r="H78" s="478">
        <v>7</v>
      </c>
      <c r="I78" s="478">
        <v>19</v>
      </c>
      <c r="J78" s="477" t="s">
        <v>5</v>
      </c>
      <c r="K78" s="480" t="s">
        <v>882</v>
      </c>
      <c r="L78" s="477"/>
    </row>
    <row r="79" spans="1:28" x14ac:dyDescent="0.25">
      <c r="A79" s="477">
        <v>42</v>
      </c>
      <c r="B79" s="476" t="s">
        <v>86</v>
      </c>
      <c r="C79" s="477" t="s">
        <v>84</v>
      </c>
      <c r="D79" s="477" t="s">
        <v>145</v>
      </c>
      <c r="E79" s="476" t="s">
        <v>103</v>
      </c>
      <c r="F79" s="476"/>
      <c r="G79" s="478">
        <v>6</v>
      </c>
      <c r="H79" s="478">
        <v>7</v>
      </c>
      <c r="I79" s="478">
        <v>19</v>
      </c>
      <c r="J79" s="477" t="s">
        <v>6</v>
      </c>
      <c r="K79" s="480" t="s">
        <v>883</v>
      </c>
      <c r="L79" s="494"/>
    </row>
    <row r="80" spans="1:28" x14ac:dyDescent="0.25">
      <c r="A80" s="477">
        <v>43</v>
      </c>
      <c r="B80" s="476" t="s">
        <v>83</v>
      </c>
      <c r="C80" s="477" t="s">
        <v>87</v>
      </c>
      <c r="D80" s="477" t="s">
        <v>145</v>
      </c>
      <c r="E80" s="476" t="s">
        <v>101</v>
      </c>
      <c r="F80" s="476"/>
      <c r="G80" s="478">
        <v>16</v>
      </c>
      <c r="H80" s="478">
        <v>4</v>
      </c>
      <c r="I80" s="478">
        <v>16</v>
      </c>
      <c r="J80" s="477" t="s">
        <v>4</v>
      </c>
      <c r="K80" s="480" t="s">
        <v>885</v>
      </c>
      <c r="L80" s="494"/>
    </row>
    <row r="81" spans="1:13" x14ac:dyDescent="0.25">
      <c r="A81" s="477">
        <v>44</v>
      </c>
      <c r="B81" s="476" t="s">
        <v>86</v>
      </c>
      <c r="C81" s="477" t="s">
        <v>87</v>
      </c>
      <c r="D81" s="477" t="s">
        <v>145</v>
      </c>
      <c r="E81" s="476" t="s">
        <v>101</v>
      </c>
      <c r="F81" s="476"/>
      <c r="G81" s="478">
        <v>26</v>
      </c>
      <c r="H81" s="478">
        <v>4</v>
      </c>
      <c r="I81" s="478">
        <v>14</v>
      </c>
      <c r="J81" s="477" t="s">
        <v>6</v>
      </c>
      <c r="K81" s="480" t="s">
        <v>886</v>
      </c>
      <c r="L81" s="477"/>
    </row>
    <row r="82" spans="1:13" x14ac:dyDescent="0.25">
      <c r="A82" s="477">
        <v>55</v>
      </c>
      <c r="B82" s="476" t="s">
        <v>83</v>
      </c>
      <c r="C82" s="477" t="s">
        <v>99</v>
      </c>
      <c r="D82" s="477" t="s">
        <v>145</v>
      </c>
      <c r="E82" s="476" t="s">
        <v>103</v>
      </c>
      <c r="F82" s="476"/>
      <c r="G82" s="478">
        <v>7</v>
      </c>
      <c r="H82" s="478">
        <v>7</v>
      </c>
      <c r="I82" s="478">
        <v>18</v>
      </c>
      <c r="J82" s="477" t="s">
        <v>5</v>
      </c>
      <c r="K82" s="480" t="s">
        <v>894</v>
      </c>
      <c r="L82" s="477"/>
    </row>
    <row r="83" spans="1:13" x14ac:dyDescent="0.25">
      <c r="A83" s="477">
        <v>56</v>
      </c>
      <c r="B83" s="476" t="s">
        <v>86</v>
      </c>
      <c r="C83" s="477" t="s">
        <v>99</v>
      </c>
      <c r="D83" s="477" t="s">
        <v>145</v>
      </c>
      <c r="E83" s="476" t="s">
        <v>103</v>
      </c>
      <c r="F83" s="476"/>
      <c r="G83" s="478">
        <v>25</v>
      </c>
      <c r="H83" s="478">
        <v>6</v>
      </c>
      <c r="I83" s="478">
        <v>16</v>
      </c>
      <c r="J83" s="477" t="s">
        <v>6</v>
      </c>
      <c r="K83" s="480" t="s">
        <v>895</v>
      </c>
      <c r="L83" s="477"/>
    </row>
    <row r="84" spans="1:13" x14ac:dyDescent="0.25">
      <c r="A84" s="477">
        <v>59</v>
      </c>
      <c r="B84" s="476" t="s">
        <v>83</v>
      </c>
      <c r="C84" s="477" t="s">
        <v>91</v>
      </c>
      <c r="D84" s="477" t="s">
        <v>145</v>
      </c>
      <c r="E84" s="476" t="s">
        <v>103</v>
      </c>
      <c r="F84" s="476"/>
      <c r="G84" s="478">
        <v>1</v>
      </c>
      <c r="H84" s="478">
        <v>6</v>
      </c>
      <c r="I84" s="478">
        <v>19</v>
      </c>
      <c r="J84" s="477" t="s">
        <v>5</v>
      </c>
      <c r="K84" s="480" t="s">
        <v>898</v>
      </c>
      <c r="L84" s="494"/>
    </row>
    <row r="85" spans="1:13" x14ac:dyDescent="0.25">
      <c r="A85" s="477">
        <v>60</v>
      </c>
      <c r="B85" s="476" t="s">
        <v>86</v>
      </c>
      <c r="C85" s="477" t="s">
        <v>91</v>
      </c>
      <c r="D85" s="477" t="s">
        <v>145</v>
      </c>
      <c r="E85" s="476" t="s">
        <v>103</v>
      </c>
      <c r="F85" s="476"/>
      <c r="G85" s="478">
        <v>25</v>
      </c>
      <c r="H85" s="478">
        <v>6</v>
      </c>
      <c r="I85" s="478">
        <v>16</v>
      </c>
      <c r="J85" s="477" t="s">
        <v>89</v>
      </c>
      <c r="K85" s="480" t="s">
        <v>899</v>
      </c>
      <c r="L85" s="477"/>
    </row>
    <row r="86" spans="1:13" x14ac:dyDescent="0.25">
      <c r="A86" s="483">
        <v>61</v>
      </c>
      <c r="B86" s="482" t="s">
        <v>115</v>
      </c>
      <c r="C86" s="483" t="s">
        <v>116</v>
      </c>
      <c r="D86" s="483"/>
      <c r="E86" s="482" t="s">
        <v>117</v>
      </c>
      <c r="F86" s="482"/>
      <c r="G86" s="478">
        <v>11</v>
      </c>
      <c r="H86" s="478">
        <v>7</v>
      </c>
      <c r="I86" s="478">
        <v>15</v>
      </c>
      <c r="J86" s="477" t="s">
        <v>89</v>
      </c>
      <c r="K86" s="480" t="s">
        <v>900</v>
      </c>
      <c r="L86" s="477"/>
    </row>
    <row r="87" spans="1:13" x14ac:dyDescent="0.25">
      <c r="L87" s="10"/>
    </row>
    <row r="88" spans="1:13" x14ac:dyDescent="0.25">
      <c r="A88" s="475">
        <v>7</v>
      </c>
      <c r="B88" s="476" t="s">
        <v>83</v>
      </c>
      <c r="C88" s="477" t="s">
        <v>94</v>
      </c>
      <c r="D88" s="477"/>
      <c r="E88" s="476" t="s">
        <v>95</v>
      </c>
      <c r="F88" s="476"/>
      <c r="G88" s="478">
        <v>21</v>
      </c>
      <c r="H88" s="478">
        <v>6</v>
      </c>
      <c r="I88" s="478">
        <v>8</v>
      </c>
      <c r="J88" s="477" t="s">
        <v>96</v>
      </c>
      <c r="K88" s="480" t="s">
        <v>860</v>
      </c>
      <c r="L88" s="477" t="s">
        <v>97</v>
      </c>
    </row>
    <row r="89" spans="1:13" x14ac:dyDescent="0.25">
      <c r="A89" s="475">
        <v>8</v>
      </c>
      <c r="B89" s="476" t="s">
        <v>86</v>
      </c>
      <c r="C89" s="477" t="s">
        <v>94</v>
      </c>
      <c r="D89" s="477"/>
      <c r="E89" s="476" t="s">
        <v>95</v>
      </c>
      <c r="F89" s="476"/>
      <c r="G89" s="478">
        <v>18</v>
      </c>
      <c r="H89" s="478">
        <v>6</v>
      </c>
      <c r="I89" s="478">
        <v>16</v>
      </c>
      <c r="J89" s="477" t="s">
        <v>98</v>
      </c>
      <c r="K89" s="480" t="s">
        <v>861</v>
      </c>
      <c r="L89" s="477" t="s">
        <v>119</v>
      </c>
    </row>
    <row r="90" spans="1:13" ht="24.75" customHeight="1" x14ac:dyDescent="0.25">
      <c r="A90" s="475">
        <v>17</v>
      </c>
      <c r="B90" s="476" t="s">
        <v>83</v>
      </c>
      <c r="C90" s="477" t="s">
        <v>94</v>
      </c>
      <c r="D90" s="477"/>
      <c r="E90" s="476" t="s">
        <v>105</v>
      </c>
      <c r="F90" s="476"/>
      <c r="G90" s="478">
        <v>17</v>
      </c>
      <c r="H90" s="478">
        <v>10</v>
      </c>
      <c r="I90" s="478">
        <v>15</v>
      </c>
      <c r="J90" s="477" t="s">
        <v>4</v>
      </c>
      <c r="K90" s="480" t="s">
        <v>869</v>
      </c>
      <c r="L90" s="477" t="s">
        <v>77</v>
      </c>
    </row>
    <row r="91" spans="1:13" x14ac:dyDescent="0.25">
      <c r="A91" s="475">
        <v>18</v>
      </c>
      <c r="B91" s="476" t="s">
        <v>86</v>
      </c>
      <c r="C91" s="477" t="s">
        <v>94</v>
      </c>
      <c r="D91" s="477"/>
      <c r="E91" s="476" t="s">
        <v>105</v>
      </c>
      <c r="F91" s="476"/>
      <c r="G91" s="478">
        <v>25</v>
      </c>
      <c r="H91" s="478">
        <v>6</v>
      </c>
      <c r="I91" s="478">
        <v>16</v>
      </c>
      <c r="J91" s="477" t="s">
        <v>4</v>
      </c>
      <c r="K91" s="480" t="s">
        <v>870</v>
      </c>
      <c r="L91" s="477" t="s">
        <v>119</v>
      </c>
    </row>
    <row r="92" spans="1:13" x14ac:dyDescent="0.25">
      <c r="A92" s="475">
        <v>37</v>
      </c>
      <c r="B92" s="476" t="s">
        <v>83</v>
      </c>
      <c r="C92" s="477" t="s">
        <v>94</v>
      </c>
      <c r="D92" s="477"/>
      <c r="E92" s="476" t="s">
        <v>110</v>
      </c>
      <c r="F92" s="476"/>
      <c r="G92" s="478">
        <v>5</v>
      </c>
      <c r="H92" s="478">
        <v>7</v>
      </c>
      <c r="I92" s="478">
        <v>3</v>
      </c>
      <c r="J92" s="477" t="s">
        <v>106</v>
      </c>
      <c r="K92" s="480" t="s">
        <v>880</v>
      </c>
      <c r="L92" s="477" t="s">
        <v>111</v>
      </c>
    </row>
    <row r="93" spans="1:13" ht="15" x14ac:dyDescent="0.25">
      <c r="A93" s="475">
        <v>38</v>
      </c>
      <c r="B93" s="476" t="s">
        <v>86</v>
      </c>
      <c r="C93" s="477" t="s">
        <v>94</v>
      </c>
      <c r="D93" s="477"/>
      <c r="E93" s="476" t="s">
        <v>110</v>
      </c>
      <c r="F93" s="476"/>
      <c r="G93" s="478">
        <v>5</v>
      </c>
      <c r="H93" s="478">
        <v>10</v>
      </c>
      <c r="I93" s="478">
        <v>3</v>
      </c>
      <c r="J93" s="477" t="s">
        <v>98</v>
      </c>
      <c r="K93" s="480" t="s">
        <v>881</v>
      </c>
      <c r="L93" s="477" t="s">
        <v>112</v>
      </c>
      <c r="M93" s="28"/>
    </row>
    <row r="94" spans="1:13" ht="15" x14ac:dyDescent="0.25">
      <c r="A94" s="475">
        <v>47</v>
      </c>
      <c r="B94" s="476" t="s">
        <v>83</v>
      </c>
      <c r="C94" s="477" t="s">
        <v>94</v>
      </c>
      <c r="D94" s="477"/>
      <c r="E94" s="476" t="s">
        <v>113</v>
      </c>
      <c r="F94" s="476"/>
      <c r="G94" s="478">
        <v>21</v>
      </c>
      <c r="H94" s="478">
        <v>1</v>
      </c>
      <c r="I94" s="478">
        <v>12</v>
      </c>
      <c r="J94" s="477" t="s">
        <v>4</v>
      </c>
      <c r="K94" s="480" t="s">
        <v>888</v>
      </c>
      <c r="L94" s="477" t="s">
        <v>114</v>
      </c>
      <c r="M94" s="28"/>
    </row>
    <row r="95" spans="1:13" ht="15" x14ac:dyDescent="0.25">
      <c r="A95" s="475">
        <v>48</v>
      </c>
      <c r="B95" s="476" t="s">
        <v>86</v>
      </c>
      <c r="C95" s="477" t="s">
        <v>94</v>
      </c>
      <c r="D95" s="477"/>
      <c r="E95" s="476" t="s">
        <v>113</v>
      </c>
      <c r="F95" s="476"/>
      <c r="G95" s="478">
        <v>6</v>
      </c>
      <c r="H95" s="478">
        <v>10</v>
      </c>
      <c r="I95" s="478">
        <v>1</v>
      </c>
      <c r="J95" s="477" t="s">
        <v>89</v>
      </c>
      <c r="K95" s="480" t="s">
        <v>889</v>
      </c>
      <c r="L95" s="477" t="s">
        <v>90</v>
      </c>
      <c r="M95" s="28"/>
    </row>
    <row r="96" spans="1:13" x14ac:dyDescent="0.25">
      <c r="A96" s="481">
        <v>61</v>
      </c>
      <c r="B96" s="482" t="s">
        <v>115</v>
      </c>
      <c r="C96" s="483" t="s">
        <v>147</v>
      </c>
      <c r="D96" s="483"/>
      <c r="E96" s="482" t="s">
        <v>117</v>
      </c>
      <c r="F96" s="482"/>
      <c r="G96" s="478">
        <v>15</v>
      </c>
      <c r="H96" s="478">
        <v>7</v>
      </c>
      <c r="I96" s="478">
        <v>23</v>
      </c>
      <c r="J96" s="477" t="s">
        <v>108</v>
      </c>
      <c r="K96" s="480" t="s">
        <v>901</v>
      </c>
      <c r="L96" s="477"/>
    </row>
  </sheetData>
  <sheetProtection selectLockedCells="1" selectUnlockedCells="1"/>
  <mergeCells count="15"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  <mergeCell ref="Y2:Z2"/>
    <mergeCell ref="Y3:Z3"/>
    <mergeCell ref="W2:X2"/>
    <mergeCell ref="W3:X3"/>
    <mergeCell ref="A68:I68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Lane 5 Team Sheet</vt:lpstr>
      <vt:lpstr>Lane 6 Team Sheet</vt:lpstr>
      <vt:lpstr>Records</vt:lpstr>
      <vt:lpstr>DQ Lookup</vt:lpstr>
      <vt:lpstr>HDR</vt:lpstr>
      <vt:lpstr>MRF</vt:lpstr>
      <vt:lpstr>Team Changes after event</vt:lpstr>
      <vt:lpstr>Swim England Lookup</vt:lpstr>
      <vt:lpstr>Swimmer Details</vt:lpstr>
      <vt:lpstr>SE Numbers</vt:lpstr>
      <vt:lpstr>'Moors League'!place</vt:lpstr>
      <vt:lpstr>points</vt:lpstr>
      <vt:lpstr>position</vt:lpstr>
      <vt:lpstr>'Moors League'!Print_Area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Hannah Prouse</cp:lastModifiedBy>
  <cp:lastPrinted>2023-05-21T11:21:52Z</cp:lastPrinted>
  <dcterms:created xsi:type="dcterms:W3CDTF">2016-01-18T11:06:53Z</dcterms:created>
  <dcterms:modified xsi:type="dcterms:W3CDTF">2026-07-10T10:30:57Z</dcterms:modified>
</cp:coreProperties>
</file>